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40" windowHeight="8580" activeTab="2"/>
  </bookViews>
  <sheets>
    <sheet name="Биланс успеха 17" sheetId="1" r:id="rId1"/>
    <sheet name="Биланс стања 17" sheetId="2" r:id="rId2"/>
    <sheet name="Извештај о токовима 17" sheetId="3" r:id="rId3"/>
    <sheet name="Трошкови запослених" sheetId="4" r:id="rId4"/>
    <sheet name="Динамика запошљавања" sheetId="5" r:id="rId5"/>
    <sheet name="Кретање цена производа и услуга" sheetId="6" r:id="rId6"/>
    <sheet name="Субвенције" sheetId="7" r:id="rId7"/>
    <sheet name="Средства за посебне намене" sheetId="8" r:id="rId8"/>
    <sheet name="нето добит" sheetId="9" r:id="rId9"/>
    <sheet name="кредити" sheetId="10" r:id="rId10"/>
    <sheet name="Кредит" sheetId="11" r:id="rId11"/>
    <sheet name="готовина" sheetId="12" r:id="rId12"/>
    <sheet name="инвестиције" sheetId="13" r:id="rId13"/>
    <sheet name="11" sheetId="14" r:id="rId14"/>
  </sheets>
  <definedNames/>
  <calcPr fullCalcOnLoad="1"/>
</workbook>
</file>

<file path=xl/sharedStrings.xml><?xml version="1.0" encoding="utf-8"?>
<sst xmlns="http://schemas.openxmlformats.org/spreadsheetml/2006/main" count="1442" uniqueCount="947">
  <si>
    <t>027 и део 029</t>
  </si>
  <si>
    <t>7. Улагања на туђим некретнинама, постројењима и опреми</t>
  </si>
  <si>
    <t>028 и део 029</t>
  </si>
  <si>
    <t>III. БИОЛОШКА СРЕДСТВА (0020 + 0021 + 0022 + 0023)</t>
  </si>
  <si>
    <t>030, 031 и део 039</t>
  </si>
  <si>
    <t>032 и део 039</t>
  </si>
  <si>
    <t>037 и део 039</t>
  </si>
  <si>
    <t>038 и део 039</t>
  </si>
  <si>
    <t>04. осим 047</t>
  </si>
  <si>
    <t>IV. ДУГОРОЧНИ ФИНАНСИЈСКИ ПЛАСМАНИ 0025 + 0026 + 0027 + 0028 + 0029 + 0030 + 0031 + 0032 + 0033)</t>
  </si>
  <si>
    <t>040 и део 049</t>
  </si>
  <si>
    <t>041 и део 049</t>
  </si>
  <si>
    <t>2. Учешћа у капиталу придружених правних лица и заједничким подухватима</t>
  </si>
  <si>
    <t>042 и део 049</t>
  </si>
  <si>
    <t>3. Учешћа у капиталу осталих правних лица и друге хартије од вредности расположиве за продају</t>
  </si>
  <si>
    <t>део 043, део 044 и део 049</t>
  </si>
  <si>
    <t>4. Дугорочни пласмани матичним и зависним правним лицима</t>
  </si>
  <si>
    <t>5. Дугорочни пласмани осталим повезаним правним лицима</t>
  </si>
  <si>
    <t>део 045 и део 049</t>
  </si>
  <si>
    <t>6. Дугорочни пласмани у земљи</t>
  </si>
  <si>
    <t>7. Дугорочни пласмани у иностранству</t>
  </si>
  <si>
    <t>046 и део 049</t>
  </si>
  <si>
    <t>8. Хартије од вредности које се држе до доспећа</t>
  </si>
  <si>
    <t>048 и део 049</t>
  </si>
  <si>
    <t>9. Остали дугорочни финансијски пласмани</t>
  </si>
  <si>
    <t>V. ДУГОРОЧНА ПОТРАЖИВАЊА (0035 + 0036 + 0037 + 0038 + 0039 + 0040 + 0041)</t>
  </si>
  <si>
    <t>050 и део 059</t>
  </si>
  <si>
    <t>1. Потраживања од матичног и зависних правних лица</t>
  </si>
  <si>
    <t>2. Потраживања од осталих повезаних лица</t>
  </si>
  <si>
    <t>052 и део 059</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</si>
  <si>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</si>
  <si>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</si>
  <si>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</si>
  <si>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</si>
  <si>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</si>
  <si>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</si>
  <si>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</si>
  <si>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</si>
  <si>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</si>
  <si>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</si>
  <si>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</si>
  <si>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</si>
  <si>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</si>
  <si>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</si>
  <si>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</si>
  <si>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</si>
  <si>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</si>
  <si>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</si>
  <si>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</si>
  <si>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</si>
  <si>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</si>
  <si>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</si>
  <si>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</si>
  <si>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</si>
  <si>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</si>
  <si>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</si>
  <si>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</si>
  <si>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</si>
  <si>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</si>
  <si>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</si>
  <si>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009</t>
  </si>
  <si>
    <t>I. ОСНОВНИ КАПИТАЛ (0403 + 0404 + 0405 + 0406 + 0407 + 0408 + 0409 + 0410)</t>
  </si>
  <si>
    <t>0402</t>
  </si>
  <si>
    <t>0403</t>
  </si>
  <si>
    <t>2. Удели друштава с ограниченом одговорношћу</t>
  </si>
  <si>
    <t>0404</t>
  </si>
  <si>
    <t>0405</t>
  </si>
  <si>
    <t>0406</t>
  </si>
  <si>
    <t>0407</t>
  </si>
  <si>
    <t>0408</t>
  </si>
  <si>
    <t>0409</t>
  </si>
  <si>
    <t>0410</t>
  </si>
  <si>
    <t>II. УПИСАНИ А НЕУПЛАЋЕНИ КАПИТАЛ</t>
  </si>
  <si>
    <t>0411</t>
  </si>
  <si>
    <t>047 и 237</t>
  </si>
  <si>
    <t>III. ОТКУПЉЕНЕ СОПСТВЕНЕ АКЦИЈЕ</t>
  </si>
  <si>
    <t>0412</t>
  </si>
  <si>
    <t>0413</t>
  </si>
  <si>
    <t>V. РЕВАЛОРИЗАЦИОНЕ РЕЗЕРВЕ ПО ОСНОВУ РЕВАЛОРИЗАЦИЈЕ НЕМАТЕРИЈАЛНЕ ИМОВИНЕ, НЕКРЕТНИНА, ПОСТРОЈЕЊА И ОПРЕМЕ</t>
  </si>
  <si>
    <t>0414</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</si>
  <si>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</si>
  <si>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</si>
  <si>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</si>
  <si>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</si>
  <si>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</si>
  <si>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</si>
  <si>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</si>
  <si>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</si>
  <si>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</si>
  <si>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</si>
  <si>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</si>
  <si>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</si>
  <si>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</si>
  <si>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</si>
  <si>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</si>
  <si>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</si>
  <si>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</si>
  <si>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</si>
  <si>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</si>
  <si>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</si>
  <si>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</si>
  <si>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</si>
  <si>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0426</t>
  </si>
  <si>
    <t>2. Резервисања за трошкове обнављања природних богатстава</t>
  </si>
  <si>
    <t>0427</t>
  </si>
  <si>
    <t>0428</t>
  </si>
  <si>
    <t>0429</t>
  </si>
  <si>
    <t>5. Резервисања за трошкове судских спорова</t>
  </si>
  <si>
    <t>0430</t>
  </si>
  <si>
    <t>0431</t>
  </si>
  <si>
    <t>II. ДУГОРОЧНЕ ОБАВЕЗЕ (0433 + 0434 + 0435 + 0436 + 0437 + 0438 + 0439 + 0440)</t>
  </si>
  <si>
    <t>0432</t>
  </si>
  <si>
    <t>0433</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</si>
  <si>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</si>
  <si>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</si>
  <si>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</si>
  <si>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</si>
  <si>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</si>
  <si>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</si>
  <si>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</si>
  <si>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</si>
  <si>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</si>
  <si>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</si>
  <si>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</si>
  <si>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Предузеће: ЈКП "БЕОГРАД ПУТ"</t>
  </si>
  <si>
    <t>Матични број:   07023332</t>
  </si>
  <si>
    <t>Образац 9.</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</si>
  <si>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</si>
  <si>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</si>
  <si>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</si>
  <si>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</si>
  <si>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</si>
  <si>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</si>
  <si>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текући рачун</t>
  </si>
  <si>
    <t>Комерцијална банка</t>
  </si>
  <si>
    <t>Уни Cредит банка</t>
  </si>
  <si>
    <t>Интеса банка</t>
  </si>
  <si>
    <t>Хипо Алпе Адриа банка</t>
  </si>
  <si>
    <t>АИК банка</t>
  </si>
  <si>
    <t>прелазни рачун</t>
  </si>
  <si>
    <t xml:space="preserve">М.П. </t>
  </si>
  <si>
    <t>Помоћ радницима и породици радника</t>
  </si>
  <si>
    <t>Стипендије</t>
  </si>
  <si>
    <t>Остале накнаде трошкова запосленима и осталим физичким лицима</t>
  </si>
  <si>
    <t>БИЛАНС УСПЕХА</t>
  </si>
  <si>
    <t>Износ</t>
  </si>
  <si>
    <t>Маса НЕТО зарада (зарада по одбитку припадајућих пореза и доприноса на терет запосленог)</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</si>
  <si>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</si>
  <si>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</si>
  <si>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Број запослених  по кадровској евиденцији - УКУПНО*</t>
  </si>
  <si>
    <t>4.1.</t>
  </si>
  <si>
    <t xml:space="preserve"> - на неодређено време</t>
  </si>
  <si>
    <t>4.2.</t>
  </si>
  <si>
    <t>- на одређено време</t>
  </si>
  <si>
    <t>8</t>
  </si>
  <si>
    <t>16</t>
  </si>
  <si>
    <t>17</t>
  </si>
  <si>
    <t>18</t>
  </si>
  <si>
    <t>19</t>
  </si>
  <si>
    <t>20</t>
  </si>
  <si>
    <t>25</t>
  </si>
  <si>
    <t>26</t>
  </si>
  <si>
    <t>28</t>
  </si>
  <si>
    <t>29</t>
  </si>
  <si>
    <t>СРЕДСТВА ЗА ПОСЕБНЕ НАМЕНЕ</t>
  </si>
  <si>
    <t>Позиција</t>
  </si>
  <si>
    <t>Спонзорство</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</si>
  <si>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</si>
  <si>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</si>
  <si>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</si>
  <si>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</si>
  <si>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t>
  </si>
  <si>
    <t>6</t>
  </si>
  <si>
    <t>7</t>
  </si>
  <si>
    <t>9</t>
  </si>
  <si>
    <t>10</t>
  </si>
  <si>
    <t>11</t>
  </si>
  <si>
    <t>12</t>
  </si>
  <si>
    <t>1. Откуп сопствених акција и удела</t>
  </si>
  <si>
    <t>ПАСИВА</t>
  </si>
  <si>
    <t>001</t>
  </si>
  <si>
    <t>002</t>
  </si>
  <si>
    <t>012</t>
  </si>
  <si>
    <t>003</t>
  </si>
  <si>
    <t>у хиљадама динара</t>
  </si>
  <si>
    <t>ПОЗИЦИЈА</t>
  </si>
  <si>
    <t>1. Основна зарада по акцији</t>
  </si>
  <si>
    <t>1.</t>
  </si>
  <si>
    <t>2.</t>
  </si>
  <si>
    <t>3.</t>
  </si>
  <si>
    <t>4.</t>
  </si>
  <si>
    <t>5.</t>
  </si>
  <si>
    <t>6.</t>
  </si>
  <si>
    <t>7.</t>
  </si>
  <si>
    <t>8.</t>
  </si>
  <si>
    <t>АКТИВА</t>
  </si>
  <si>
    <t>I</t>
  </si>
  <si>
    <t>II</t>
  </si>
  <si>
    <t>III</t>
  </si>
  <si>
    <t>IV</t>
  </si>
  <si>
    <t>V</t>
  </si>
  <si>
    <t>VI</t>
  </si>
  <si>
    <t>VII</t>
  </si>
  <si>
    <t>VIII</t>
  </si>
  <si>
    <t>IX</t>
  </si>
  <si>
    <t>X</t>
  </si>
  <si>
    <t>XI</t>
  </si>
  <si>
    <t>XII</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</si>
  <si>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</si>
  <si>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</si>
  <si>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</si>
  <si>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</si>
  <si>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</si>
  <si>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</si>
  <si>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</si>
  <si>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</si>
  <si>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</si>
  <si>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С. НЕТО ДОБИТАК (1058 – 1059 – 1060 – 1061 + 1062)</t>
  </si>
  <si>
    <t>Т. НЕТО ГУБИТАК (1059 – 1058 + 1060 + 1061 – 1062)</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</si>
  <si>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</si>
  <si>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</si>
  <si>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</si>
  <si>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</si>
  <si>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</si>
  <si>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</si>
  <si>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</si>
  <si>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</si>
  <si>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</si>
  <si>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</si>
  <si>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</si>
  <si>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</si>
  <si>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14</t>
  </si>
  <si>
    <t>014</t>
  </si>
  <si>
    <t>015</t>
  </si>
  <si>
    <t>016</t>
  </si>
  <si>
    <t>017</t>
  </si>
  <si>
    <t>018</t>
  </si>
  <si>
    <t>24</t>
  </si>
  <si>
    <t>019</t>
  </si>
  <si>
    <t>020</t>
  </si>
  <si>
    <t>021</t>
  </si>
  <si>
    <t>022</t>
  </si>
  <si>
    <t>023</t>
  </si>
  <si>
    <t>024</t>
  </si>
  <si>
    <t>025</t>
  </si>
  <si>
    <t>АОП</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</si>
  <si>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</si>
  <si>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</si>
  <si>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</si>
  <si>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</si>
  <si>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</si>
  <si>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</si>
  <si>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</si>
  <si>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</si>
  <si>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</si>
  <si>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</si>
  <si>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ИЗВЕШТАЈ О ТОКОВИМА ГОТОВИНЕ</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</si>
  <si>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</si>
  <si>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</si>
  <si>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</si>
  <si>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</si>
  <si>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</si>
  <si>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</si>
  <si>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 xml:space="preserve">ТРОШКОВИ ЗАПОСЛЕНИХ </t>
  </si>
  <si>
    <t>у динарима</t>
  </si>
  <si>
    <t>Р. бр.</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</si>
  <si>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</si>
  <si>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</si>
  <si>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</si>
  <si>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</si>
  <si>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</si>
  <si>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</si>
  <si>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</si>
  <si>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Број прималаца</t>
  </si>
  <si>
    <t>Јубиларне награде</t>
  </si>
  <si>
    <t>039</t>
  </si>
  <si>
    <t>056</t>
  </si>
  <si>
    <t>В. ОДЛОЖЕНА ПОРЕСКА СРЕДСТВА</t>
  </si>
  <si>
    <t>Класа 1</t>
  </si>
  <si>
    <t>2. Недовршена производња и недовршене услуге</t>
  </si>
  <si>
    <t>3. Готови производи</t>
  </si>
  <si>
    <t>13</t>
  </si>
  <si>
    <t>4. Роба</t>
  </si>
  <si>
    <t>047</t>
  </si>
  <si>
    <t>15</t>
  </si>
  <si>
    <t>6. Плаћени аванси за залихе и услуге</t>
  </si>
  <si>
    <t>049</t>
  </si>
  <si>
    <t>050</t>
  </si>
  <si>
    <t>051</t>
  </si>
  <si>
    <t>052</t>
  </si>
  <si>
    <t>053</t>
  </si>
  <si>
    <t>057</t>
  </si>
  <si>
    <t>058</t>
  </si>
  <si>
    <t>21</t>
  </si>
  <si>
    <t>059</t>
  </si>
  <si>
    <t>22</t>
  </si>
  <si>
    <t>060</t>
  </si>
  <si>
    <t>061</t>
  </si>
  <si>
    <t>062</t>
  </si>
  <si>
    <t>063</t>
  </si>
  <si>
    <t>27</t>
  </si>
  <si>
    <t>064</t>
  </si>
  <si>
    <t>065</t>
  </si>
  <si>
    <t>066</t>
  </si>
  <si>
    <t>067</t>
  </si>
  <si>
    <t>Ђ. ВАНБИЛАНСНА АКТИВА</t>
  </si>
  <si>
    <t>068</t>
  </si>
  <si>
    <t>1. Акцијски капитал</t>
  </si>
  <si>
    <t>3. Улози</t>
  </si>
  <si>
    <t>4. Државни капитал</t>
  </si>
  <si>
    <t>5. Друштвени капитал</t>
  </si>
  <si>
    <t>6. Задружни удели</t>
  </si>
  <si>
    <t>7. Емисиона премија</t>
  </si>
  <si>
    <t>8. Остали основни капитал</t>
  </si>
  <si>
    <t>IV. РЕЗЕРВЕ</t>
  </si>
  <si>
    <t>33 осим 330</t>
  </si>
  <si>
    <t>1. Резервисања за трошкове у гарантном року</t>
  </si>
  <si>
    <t>3. Резервисања за трошкове реструктурирања</t>
  </si>
  <si>
    <t>4. Резервисања за накнаде и друге бенефиције запослених</t>
  </si>
  <si>
    <t>402 и 409</t>
  </si>
  <si>
    <t>6. Остала дугорочна резервисања</t>
  </si>
  <si>
    <t>1. Обавезе које се могу конвертовати у капитал</t>
  </si>
  <si>
    <t>2. Обавезе према матичним и зависним правним лицима</t>
  </si>
  <si>
    <t>49 осим 498</t>
  </si>
  <si>
    <t>И  З  Н  О  С</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</si>
  <si>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</si>
  <si>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</si>
  <si>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</si>
  <si>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</si>
  <si>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</si>
  <si>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</si>
  <si>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69-59</t>
  </si>
  <si>
    <t>М. НЕТО ДОБИТАК ПОСЛОВАЊА КОЈЕ СЕ ОБУСТАВЉА, ЕФЕКТИ ПРОМЕНЕ РАЧУНОВОДСТВЕНЕ ПОЛИТИКЕ И ИСПРАВКА ГРЕШАКА ИЗ РАНИЈИХ ПЕРИОДА</t>
  </si>
  <si>
    <t>59-69</t>
  </si>
  <si>
    <t>I. НЕТО ДОБИТАК КОЈИ ПРИПАДА МАЊИНСКИМ УЛАГАЧИМА</t>
  </si>
  <si>
    <t>II. НЕТО ДОБИТАК КОЈИ ПРИПАДА ВЕЋИНСКОМ ВЛАСНИКУ</t>
  </si>
  <si>
    <t>III. ЗАРАДА ПО АКЦИЈИ</t>
  </si>
  <si>
    <t>2. Умањена (разводњена) зарада по акцији</t>
  </si>
  <si>
    <t>4. Потраживања за продају по уговорима о финансијском лизингу</t>
  </si>
  <si>
    <t>054 и део 059</t>
  </si>
  <si>
    <t>5. Потраживања по основу јемства</t>
  </si>
  <si>
    <t>055 и део 059</t>
  </si>
  <si>
    <t>6. Спорна и сумњива потраживања</t>
  </si>
  <si>
    <t>056 и део 059</t>
  </si>
  <si>
    <t>7. Остала дугорочна потраживања</t>
  </si>
  <si>
    <t>Г. ОБРТНА ИМОВИНА (0044 + 0051 + 0059 + 0060 + 0061 + 0062 + 0068 + 0069 + 0070)</t>
  </si>
  <si>
    <t>I. ЗАЛИХЕ (0045 + 0046 + 0047 + 0048 + 0049 + 0050)</t>
  </si>
  <si>
    <t>1. Материјал, резервни делови, алат и ситан инвентар</t>
  </si>
  <si>
    <t>5. Стална средства намењена продаји</t>
  </si>
  <si>
    <t>II. ПОТРАЖИВАЊА ПО ОСНОВУ ПРОДАЈЕ (0052 + 0053 + 0054 + 0055 + 0056 + 0057 + 0058)</t>
  </si>
  <si>
    <t>200 и део 209</t>
  </si>
  <si>
    <t>1. Купци у земљи – матична и зависна правна лица</t>
  </si>
  <si>
    <t>201 и део 209</t>
  </si>
  <si>
    <t>2. Купци у Иностранству – матична и зависна правна лица</t>
  </si>
  <si>
    <t>202 и део 209</t>
  </si>
  <si>
    <t>3. Купци у земљи – остала повезана правна лица</t>
  </si>
  <si>
    <t>203 и део 209</t>
  </si>
  <si>
    <t>4. Купци у иностранству – остала повезана правна лица</t>
  </si>
  <si>
    <t>204 и део 209</t>
  </si>
  <si>
    <t>5. Купци у земљи</t>
  </si>
  <si>
    <t>205 и део 209</t>
  </si>
  <si>
    <t>6. Купци у иностранству</t>
  </si>
  <si>
    <t>206 и део 209</t>
  </si>
  <si>
    <t>7. Остала потраживања по основу продаје</t>
  </si>
  <si>
    <t>III. ПОТРАЖИВАЊА ИЗ СПЕЦИФИЧНИХ ПОСЛОВА</t>
  </si>
  <si>
    <t>IV. ДРУГА ПОТРАЖИВАЊА</t>
  </si>
  <si>
    <t>V. ФИНАНСИЈСКА СРЕДСТВА КОЈА СЕ ВРЕДНУЈУ ПО ФЕР ВРЕДНОСТИ КРОЗ БИЛАНС УСПЕХА</t>
  </si>
  <si>
    <t>23 осим 236 и 237</t>
  </si>
  <si>
    <t>VI. КРАТКОРОЧНИ ФИНАНСИЈСКИ ПЛАСМАНИ (0063 + 0064 + 0065 + 0066 + 0067)</t>
  </si>
  <si>
    <t>230 и део 239</t>
  </si>
  <si>
    <t>1. Краткорочни кредити и пласмани – матична и зависна правна лица</t>
  </si>
  <si>
    <t>231 и део 239</t>
  </si>
  <si>
    <t>2. Краткорочни кредити и пласмани – остала повезана правна лица</t>
  </si>
  <si>
    <t>232 и део 239</t>
  </si>
  <si>
    <t>3. Краткорочни кредити и зајмови у земљи</t>
  </si>
  <si>
    <t>233 и део 239</t>
  </si>
  <si>
    <t>4. Краткорочни кредити и зајмови у иностранству</t>
  </si>
  <si>
    <t>234, 235, 238 и део 239</t>
  </si>
  <si>
    <t>5. Остали краткорочни финансијски пласмани</t>
  </si>
  <si>
    <t>VII. ГОТОВИНСКИ ЕКВИВАЛЕНТИ И ГОТОВИНА</t>
  </si>
  <si>
    <t>VIII. ПОРЕЗ НА ДОДАТУ ВРЕДНОСТ</t>
  </si>
  <si>
    <t>069</t>
  </si>
  <si>
    <t>28 осим 288</t>
  </si>
  <si>
    <t>Хуманитарне активности</t>
  </si>
  <si>
    <t>Спортске активности</t>
  </si>
  <si>
    <t>IX. АКТИВНА ВРЕМЕНСКА РАЗГРАНИЧЕЊА</t>
  </si>
  <si>
    <t>070</t>
  </si>
  <si>
    <t>004</t>
  </si>
  <si>
    <t>005</t>
  </si>
  <si>
    <t>006</t>
  </si>
  <si>
    <t>007</t>
  </si>
  <si>
    <t>008</t>
  </si>
  <si>
    <t>010</t>
  </si>
  <si>
    <t>011</t>
  </si>
  <si>
    <t>013</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</si>
  <si>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</si>
  <si>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</si>
  <si>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</si>
  <si>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</si>
  <si>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</si>
  <si>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</si>
  <si>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</si>
  <si>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Група рачуна-рачун</t>
  </si>
  <si>
    <t xml:space="preserve">П О З И Ц И Ј А </t>
  </si>
  <si>
    <t>51 осим 513</t>
  </si>
  <si>
    <t>541 до 549</t>
  </si>
  <si>
    <t>663 и 664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</si>
  <si>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</si>
  <si>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</si>
  <si>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566 и 569</t>
  </si>
  <si>
    <t>683 и 685</t>
  </si>
  <si>
    <t>583 и 585</t>
  </si>
  <si>
    <t>57 и 58, осим 583 и 585</t>
  </si>
  <si>
    <t>2. Дугорочни кредити (нето приливи)</t>
  </si>
  <si>
    <t>3. Краткорочни кредити (нето приливи)</t>
  </si>
  <si>
    <t>4. Остале дугорочне обавезе</t>
  </si>
  <si>
    <t>5. Остале краткорочне обавезе</t>
  </si>
  <si>
    <t>И. НЕГАТИВНЕ КУРСНЕ РАЗЛИКЕ ПО ОСНОВУ ПРЕРАЧУНА ГОТОВИНЕ</t>
  </si>
  <si>
    <t>А. УПИСАНИ А НЕУПЛАЋЕНИ КАПИТАЛ</t>
  </si>
  <si>
    <t>3. Гудвил</t>
  </si>
  <si>
    <t>4. Остала нематеријална имовина</t>
  </si>
  <si>
    <t>5. Нематеријална имовина у припреми</t>
  </si>
  <si>
    <t>6. Аванси за нематеријалну имовину</t>
  </si>
  <si>
    <t>1. Земљиште</t>
  </si>
  <si>
    <t>2. Грађевински објекти</t>
  </si>
  <si>
    <t>3. Постројења и опрема</t>
  </si>
  <si>
    <t>4. Инвестиционе некретнине</t>
  </si>
  <si>
    <t>5. Остале некретнине, постројења и опрема</t>
  </si>
  <si>
    <t>026</t>
  </si>
  <si>
    <t>027</t>
  </si>
  <si>
    <t>028</t>
  </si>
  <si>
    <t>8. Аванси за некретнине, постројења и опрему</t>
  </si>
  <si>
    <t>029</t>
  </si>
  <si>
    <t>1. Шуме и вишегодишњи засади</t>
  </si>
  <si>
    <t>032</t>
  </si>
  <si>
    <t>2. Основно стадо</t>
  </si>
  <si>
    <t>037</t>
  </si>
  <si>
    <t>3. Биолошка средства у припреми</t>
  </si>
  <si>
    <t>038</t>
  </si>
  <si>
    <t>4. Аванси за биолошка средства</t>
  </si>
  <si>
    <t>040</t>
  </si>
  <si>
    <t>1. Учешћа у капиталу зависних правних лица</t>
  </si>
  <si>
    <t>041</t>
  </si>
  <si>
    <t>042</t>
  </si>
  <si>
    <t>043</t>
  </si>
  <si>
    <t>030</t>
  </si>
  <si>
    <t>044</t>
  </si>
  <si>
    <t>031</t>
  </si>
  <si>
    <t>045</t>
  </si>
  <si>
    <t>046</t>
  </si>
  <si>
    <t>033</t>
  </si>
  <si>
    <t>048</t>
  </si>
  <si>
    <t>034</t>
  </si>
  <si>
    <t>035</t>
  </si>
  <si>
    <t>036</t>
  </si>
  <si>
    <t>054</t>
  </si>
  <si>
    <t>055</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</si>
  <si>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</si>
  <si>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</si>
  <si>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</si>
  <si>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III. ПОЗИТИВНЕ КУРСНЕ РАЗЛИКЕ И ПОЗИТИВНИ ЕФЕКТИ ВАЛУТНЕ КЛАУЗУЛЕ (ПРЕМА ТРЕЋИМ ЛИЦИМА)</t>
  </si>
  <si>
    <t>Ђ. ФИНАНСИЈСКИ РАСХОДИ (1041 + 1046 + 1047)</t>
  </si>
  <si>
    <t>56, осим 562, 563 и 564</t>
  </si>
  <si>
    <t>И. ФИНАНСИЈСКИ РАСХОДИ ИЗ ОДНОСА СА ПОВЕЗАНИМ ПРАВНИМ ЛИЦИМА И ОСТАЛИ ФИНАНСИЈСКИ РАСХОДИ (1042 + 1043 + 1044 + 1045)</t>
  </si>
  <si>
    <t>3. Расходи од учешћа у губитку придружених правних лица и заједничких подухвата</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</si>
  <si>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</si>
  <si>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</si>
  <si>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</si>
  <si>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</si>
  <si>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</si>
  <si>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</si>
  <si>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З. ПРИХОДИ ОД УСКЛАЂИВАЊА ВРЕДНОСТИ ОСТАЛЕ ИМОВИНЕ КОЈА СЕ ИСКАЗУЈЕ ПО ФЕР ВРЕДНОСТИ КРОЗ БИЛАНС УСПЕХА</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</si>
  <si>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</si>
  <si>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</si>
  <si>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</si>
  <si>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</si>
  <si>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</si>
  <si>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</si>
  <si>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014 и део 019</t>
  </si>
  <si>
    <t>015 и део 019</t>
  </si>
  <si>
    <t>016 и део 019</t>
  </si>
  <si>
    <t>II. НЕКРЕТНИНЕ, ПОСТРОJEЊА И ОПРЕМА (0011 + 0012 + 0013 + 0014 + 0015 + 0016 + 0017 + 0018)</t>
  </si>
  <si>
    <t>020, 021 и део 029</t>
  </si>
  <si>
    <t>022 и део 029</t>
  </si>
  <si>
    <t>023 и део 029</t>
  </si>
  <si>
    <t>024 и део 029</t>
  </si>
  <si>
    <t>025 и део 029</t>
  </si>
  <si>
    <t>026 и део 029</t>
  </si>
  <si>
    <t>6. Некретнине, постројења и опрема у припреми</t>
  </si>
  <si>
    <t>3. Потраживања по основу продаје на робни кредит</t>
  </si>
  <si>
    <t>053 i deo 059</t>
  </si>
  <si>
    <t>Д. УКУПНА АКТИВА = ПОСЛОВНА ИМОВИНА (0001 + 0002 + 0042 + 0043)</t>
  </si>
  <si>
    <t>071</t>
  </si>
  <si>
    <t>072</t>
  </si>
  <si>
    <t>А. КАПИТАЛ (0402 + 0411 – 0412 + 0413 + 0414 + 0415 – 0416 + 0417 + 0420 – 0421) ≥ 0 = (0071 – 0424 – 0441 – 0442)</t>
  </si>
  <si>
    <t>0401</t>
  </si>
  <si>
    <t>IV. Нето одлив готовине из активности финансирања (II-I)</t>
  </si>
  <si>
    <t>З. ГОТОВИНА НА ПОЧЕТКУ ОБРАЧУНСКОГ ПЕРИОДА</t>
  </si>
  <si>
    <t>Ж. ПОЗИТИВНЕ КУРСНЕ РАЗЛИКЕ ПО ОСНОВУ ПРЕРАЧУНА ГОТОВИНЕ</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</si>
  <si>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</si>
  <si>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</si>
  <si>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</si>
  <si>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</si>
  <si>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</si>
  <si>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</si>
  <si>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</si>
  <si>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</si>
  <si>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</si>
  <si>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</si>
  <si>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0461</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</si>
  <si>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</si>
  <si>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</si>
  <si>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</si>
  <si>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</si>
  <si>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</si>
  <si>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</si>
  <si>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</si>
  <si>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</si>
  <si>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051 и део 059</t>
  </si>
  <si>
    <t>Остварено  2014.</t>
  </si>
  <si>
    <t>0</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</si>
  <si>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</si>
  <si>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</si>
  <si>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</si>
  <si>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</si>
  <si>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</si>
  <si>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</si>
  <si>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</si>
  <si>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</si>
  <si>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</si>
  <si>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</si>
  <si>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</si>
  <si>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</si>
  <si>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</si>
  <si>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</si>
  <si>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</si>
  <si>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</si>
  <si>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</si>
  <si>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</si>
  <si>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</si>
  <si>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</si>
  <si>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</si>
  <si>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</si>
  <si>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</si>
  <si>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</si>
  <si>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</si>
  <si>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</si>
  <si>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</si>
  <si>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</si>
  <si>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</si>
  <si>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</si>
  <si>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</si>
  <si>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</si>
  <si>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</si>
  <si>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</si>
  <si>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</si>
  <si>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</si>
  <si>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</si>
  <si>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</si>
  <si>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</si>
  <si>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</si>
  <si>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</si>
  <si>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</si>
  <si>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</si>
  <si>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</si>
  <si>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</si>
  <si>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Редни број</t>
  </si>
  <si>
    <t xml:space="preserve">* позиције од 3 до 29 које се исказују у новчаним јединицама приказати у бруто износу </t>
  </si>
  <si>
    <t>А. ТОКОВИ ГОТОВИНЕ ИЗ ПОСЛОВНИХ АКТИВНОСТИ</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</si>
  <si>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</si>
  <si>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</si>
  <si>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</si>
  <si>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</si>
  <si>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</si>
  <si>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</si>
  <si>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УКУПНО</t>
  </si>
  <si>
    <t>Остало</t>
  </si>
  <si>
    <t xml:space="preserve">СУБВЕНЦИЈЕ </t>
  </si>
  <si>
    <t xml:space="preserve">Планирано </t>
  </si>
  <si>
    <t>Образац 1.</t>
  </si>
  <si>
    <t>ЈКП "Београд пут"</t>
  </si>
  <si>
    <t>Предузеће:</t>
  </si>
  <si>
    <t>Матични  број:</t>
  </si>
  <si>
    <t>I квартал</t>
  </si>
  <si>
    <t>Образац 1А.</t>
  </si>
  <si>
    <t>07023332</t>
  </si>
  <si>
    <t xml:space="preserve">Датум: </t>
  </si>
  <si>
    <t>М.П.</t>
  </si>
  <si>
    <t xml:space="preserve">Овлашћено лице: </t>
  </si>
  <si>
    <t>Образац 1Б.</t>
  </si>
  <si>
    <t>Предузеће: ЈКП "Београд пут"</t>
  </si>
  <si>
    <t>Матични број: 07023332</t>
  </si>
  <si>
    <t>Образац 2.</t>
  </si>
  <si>
    <t>Број запослених на одређено време</t>
  </si>
  <si>
    <t>*</t>
  </si>
  <si>
    <t>**</t>
  </si>
  <si>
    <t>последњи дан квартала за који се извештај доставља</t>
  </si>
  <si>
    <t>КРЕТАЊЕ ЦЕНА ПРИЗВОДА И УСЛУГА</t>
  </si>
  <si>
    <t xml:space="preserve">Р.Бр. </t>
  </si>
  <si>
    <t>ВРСТА ПРОИЗВОДА И УСЛУГА</t>
  </si>
  <si>
    <t>децембар претходне године</t>
  </si>
  <si>
    <t>Цене у динарима по јединици мере за текућу годину</t>
  </si>
  <si>
    <t>9.</t>
  </si>
  <si>
    <t>10.</t>
  </si>
  <si>
    <t>Образац 4.</t>
  </si>
  <si>
    <t>Овлашћено лице :</t>
  </si>
  <si>
    <t>Индекс</t>
  </si>
  <si>
    <t>Образац 5.</t>
  </si>
  <si>
    <t>Датум:</t>
  </si>
  <si>
    <t>Овлашћено лице:</t>
  </si>
  <si>
    <t>Образац 8.</t>
  </si>
  <si>
    <t>Плански курс: 120.96</t>
  </si>
  <si>
    <t xml:space="preserve">КРЕДИТНА ЗАДУЖЕНОСТ </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</si>
  <si>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</si>
  <si>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</si>
  <si>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</si>
  <si>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</si>
  <si>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</si>
  <si>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</si>
  <si>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</si>
  <si>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</si>
  <si>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</si>
  <si>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</si>
  <si>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</si>
  <si>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</si>
  <si>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</si>
  <si>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</si>
  <si>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</si>
  <si>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Домаћи кредитор</t>
  </si>
  <si>
    <t>08.03.15.</t>
  </si>
  <si>
    <t xml:space="preserve">   ...................</t>
  </si>
  <si>
    <t>Страни кредитор</t>
  </si>
  <si>
    <t>Укупно кредитно задужење</t>
  </si>
  <si>
    <t>од чега за ликвидност</t>
  </si>
  <si>
    <t>од чега за капиталне пројекте</t>
  </si>
  <si>
    <t>*За стране кредите је неопходно навести износ и у оригиналној валути.</t>
  </si>
  <si>
    <t>**Укупно стање кредитне задужености треба да одговара збиру позиција 6.2 и 7.2 - у обрасцу 10</t>
  </si>
  <si>
    <t xml:space="preserve">            Oвлашћено лице ______________________</t>
  </si>
  <si>
    <t>План</t>
  </si>
  <si>
    <t xml:space="preserve">Датум:  </t>
  </si>
  <si>
    <t>Остварено  2015.</t>
  </si>
  <si>
    <t>Остварено</t>
  </si>
  <si>
    <t>ДОМАЋИ КРЕДИТОРИ</t>
  </si>
  <si>
    <t>у 000 дин</t>
  </si>
  <si>
    <t xml:space="preserve">СТАЊЕ НА ДАН </t>
  </si>
  <si>
    <t>ОПИС*</t>
  </si>
  <si>
    <t>КОЛАТЕРАЛ - СРЕДСТВА ОБЕЗБЕЂЕЊА</t>
  </si>
  <si>
    <t xml:space="preserve">АНАЛИТИКА  КРЕДИТНИХ ОБАВЕЗА 
</t>
  </si>
  <si>
    <t>Отплате</t>
  </si>
  <si>
    <t>Камате</t>
  </si>
  <si>
    <t>Укупно</t>
  </si>
  <si>
    <t>Aik banka, part.105332045504268312</t>
  </si>
  <si>
    <t>залог будућих потраживања</t>
  </si>
  <si>
    <t>Основ одлива / пријема кадрова</t>
  </si>
  <si>
    <t xml:space="preserve">Број запослених на неодређено време </t>
  </si>
  <si>
    <t>Број ангажованих по основу уговора (рад ван радног односа)</t>
  </si>
  <si>
    <t>Одлив кадрова</t>
  </si>
  <si>
    <t>инвалидска пензија</t>
  </si>
  <si>
    <t>смрт</t>
  </si>
  <si>
    <t>Пријем</t>
  </si>
  <si>
    <t>уг о прив повре послови</t>
  </si>
  <si>
    <t>Донације</t>
  </si>
  <si>
    <t>Репрезентација</t>
  </si>
  <si>
    <t>Реклама и пропаганда</t>
  </si>
  <si>
    <t>Прималац</t>
  </si>
  <si>
    <t>Намена</t>
  </si>
  <si>
    <t>Образац 7.</t>
  </si>
  <si>
    <t>НЕТО ДОБИТ - претходне уплате</t>
  </si>
  <si>
    <t>Пословна година</t>
  </si>
  <si>
    <t>Нето добит</t>
  </si>
  <si>
    <t>Година уплате у буџет</t>
  </si>
  <si>
    <t>Износ уплаћен у буџет по основу добити из претходне године</t>
  </si>
  <si>
    <t>Правни основ (број одлуке Владе)</t>
  </si>
  <si>
    <t>Датум уплате</t>
  </si>
  <si>
    <t>Износ уплаћен у буџет по основу добити из претходних година (нераспоређена добит)</t>
  </si>
  <si>
    <t>Правни основ</t>
  </si>
  <si>
    <t>Укупно уплаћено у буџет 
10=4+7</t>
  </si>
  <si>
    <t>* претходна година</t>
  </si>
  <si>
    <t>НЕТО ДОБИТ - план уплате у текућој години</t>
  </si>
  <si>
    <t>Нето добит у претходној години</t>
  </si>
  <si>
    <t>Планирани износ уплате нето добити из претходне године</t>
  </si>
  <si>
    <t>Планирана динамика уплате у текућој години</t>
  </si>
  <si>
    <t>Планирани износ уплате нераспоређене добити</t>
  </si>
  <si>
    <t>Укупно 
6=2+4</t>
  </si>
  <si>
    <t>НАПОМЕНА: Предузеће нема добит у периоду 2011-2014.г.</t>
  </si>
  <si>
    <t>Овлашћено лице</t>
  </si>
  <si>
    <t>ИЗВЕШТАЈ О ИНВЕСТИЦИЈАМА</t>
  </si>
  <si>
    <t>Приход</t>
  </si>
  <si>
    <t>Претходна година
201_</t>
  </si>
  <si>
    <t>Пренето из буџета</t>
  </si>
  <si>
    <t>Реализовано</t>
  </si>
  <si>
    <t xml:space="preserve">Неутрошено </t>
  </si>
  <si>
    <t>Износ неутрошених средстава из ранијих година (у односу на претходну)</t>
  </si>
  <si>
    <t>4 (2-3)</t>
  </si>
  <si>
    <t>Субвенције</t>
  </si>
  <si>
    <t>Остали приходи из буџета*</t>
  </si>
  <si>
    <t>II квартал</t>
  </si>
  <si>
    <t>III квартал</t>
  </si>
  <si>
    <t>IV квартал</t>
  </si>
  <si>
    <t>Индекс реализације
  I квартал/план текућа година</t>
  </si>
  <si>
    <t>Индекс реализације
 II квартал/план текућа година</t>
  </si>
  <si>
    <t>Индекс реализације 
III квартал/план текућа година</t>
  </si>
  <si>
    <t>Остали приходи из буџета</t>
  </si>
  <si>
    <t>Индекс реализације 
IV квартал/план текућа година</t>
  </si>
  <si>
    <t>* Под осталим приходима из буџета сматрају се сви приходи који нису субвенције (нпр. додела средстава из буџета по јавном позиву, конкурсу и сл).</t>
  </si>
  <si>
    <t xml:space="preserve"> Овлашћено лице: ___________________</t>
  </si>
  <si>
    <t>м.п.</t>
  </si>
  <si>
    <t xml:space="preserve">ДИНАМИКА ЗАПОСЛЕНИХ </t>
  </si>
  <si>
    <t>Образац 3.</t>
  </si>
  <si>
    <t>Образац 6.</t>
  </si>
  <si>
    <t>Образац 10.</t>
  </si>
  <si>
    <t>Матични број:  07023332</t>
  </si>
  <si>
    <t>2015.</t>
  </si>
  <si>
    <t>2014.</t>
  </si>
  <si>
    <t>Интеса банка боловање</t>
  </si>
  <si>
    <t xml:space="preserve">АИК банка </t>
  </si>
  <si>
    <t>2016.</t>
  </si>
  <si>
    <t>23.</t>
  </si>
  <si>
    <t xml:space="preserve"> БРУТО ПОТРАЖИВАЊА ЈАВНОГ ПРЕДУЗЕЋА ЗА ДАТЕ КРЕДИТЕ И ЗАЈМОВЕ, ПРОДАТЕ ПРОИЗВОДЕ, РОБУ И УСЛУГЕ И ДАТЕ </t>
  </si>
  <si>
    <t xml:space="preserve"> АВАНСЕ И ДРУГА ПОТРАЖИВАЊА</t>
  </si>
  <si>
    <t>у 000 динара</t>
  </si>
  <si>
    <t>Група рачуна, рачун</t>
  </si>
  <si>
    <t>ФИНАНСИЈСКИ ИНСТРУМЕНТИ</t>
  </si>
  <si>
    <t>Озн. за АОП</t>
  </si>
  <si>
    <t xml:space="preserve">Бруто </t>
  </si>
  <si>
    <t>Исправка вредности</t>
  </si>
  <si>
    <t>Нето
 (кол. 4-5)</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</si>
  <si>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</si>
  <si>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</si>
  <si>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</si>
  <si>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</si>
  <si>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</si>
  <si>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</si>
  <si>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</si>
  <si>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</si>
  <si>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</si>
  <si>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</si>
  <si>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</si>
  <si>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</si>
  <si>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</si>
  <si>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</si>
  <si>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</si>
  <si>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</si>
  <si>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</si>
  <si>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</si>
  <si>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</si>
  <si>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</si>
  <si>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</si>
  <si>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</si>
  <si>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</si>
  <si>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</si>
  <si>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</si>
  <si>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</si>
  <si>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</si>
  <si>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</si>
  <si>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</si>
  <si>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</si>
  <si>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</si>
  <si>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</si>
  <si>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</si>
  <si>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</si>
  <si>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</si>
  <si>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</si>
  <si>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</si>
  <si>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</si>
  <si>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</si>
  <si>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</si>
  <si>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</si>
  <si>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</si>
  <si>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</si>
  <si>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</si>
  <si>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последњи дан претходног квартала</t>
  </si>
  <si>
    <t xml:space="preserve"> </t>
  </si>
  <si>
    <r>
      <t xml:space="preserve">Б.СТАЛНА ИМОВИНА </t>
    </r>
    <r>
      <rPr>
        <sz val="10"/>
        <rFont val="Arial"/>
        <family val="2"/>
      </rPr>
      <t>(0003+0010+0019+0024+0034)</t>
    </r>
  </si>
  <si>
    <r>
      <t>Г. СВЕГА ПРИЛИВ ГОТОВИНЕ</t>
    </r>
    <r>
      <rPr>
        <sz val="10"/>
        <color indexed="8"/>
        <rFont val="Arial"/>
        <family val="2"/>
      </rPr>
      <t> (3001 + 3013 + 3025)</t>
    </r>
  </si>
  <si>
    <r>
      <t>Д. СВЕГА ОДЛИВ ГОТОВИНЕ</t>
    </r>
    <r>
      <rPr>
        <sz val="10"/>
        <color indexed="8"/>
        <rFont val="Arial"/>
        <family val="2"/>
      </rPr>
      <t> (3005 + 3019 + 3031)</t>
    </r>
  </si>
  <si>
    <r>
      <t>Ђ. НЕТО ПРИЛИВ ГОТОВИНЕ</t>
    </r>
    <r>
      <rPr>
        <sz val="10"/>
        <color indexed="8"/>
        <rFont val="Arial"/>
        <family val="2"/>
      </rPr>
      <t> (3040 – 3041)</t>
    </r>
  </si>
  <si>
    <r>
      <t>Е. НЕТО ОДЛИВ ГОТОВИНЕ</t>
    </r>
    <r>
      <rPr>
        <sz val="10"/>
        <color indexed="8"/>
        <rFont val="Arial"/>
        <family val="2"/>
      </rPr>
      <t> (3041 – 3040)</t>
    </r>
  </si>
  <si>
    <r>
      <t xml:space="preserve">Ј. ГОТОВИНА НА КРАЈУ ОБРАЧУНСКОГ ПЕРИОДА </t>
    </r>
    <r>
      <rPr>
        <sz val="10"/>
        <color indexed="8"/>
        <rFont val="Arial"/>
        <family val="2"/>
      </rPr>
      <t>(3042 – 3043 + 3044 + 3045 – 3046)</t>
    </r>
  </si>
  <si>
    <t>прев.стар.пензија</t>
  </si>
  <si>
    <t>Напомена:</t>
  </si>
  <si>
    <t>споразум</t>
  </si>
  <si>
    <t>Одлуком Надзорног одбора Предузеће је са добитком 2015.године покрило губитак ранијих година.</t>
  </si>
  <si>
    <t>11.</t>
  </si>
  <si>
    <t>вишак запослених</t>
  </si>
  <si>
    <t>мировање радног односа</t>
  </si>
  <si>
    <t xml:space="preserve">старосна пензија </t>
  </si>
  <si>
    <t>12.</t>
  </si>
  <si>
    <t>13.</t>
  </si>
  <si>
    <t>Остварено  2016.</t>
  </si>
  <si>
    <t>План 2017.</t>
  </si>
  <si>
    <t>Стање на дан 31.12.2016. године*</t>
  </si>
  <si>
    <t>2017.</t>
  </si>
  <si>
    <t>31.03.2017.</t>
  </si>
  <si>
    <t>30.06.2017.</t>
  </si>
  <si>
    <t>30.09.2017.</t>
  </si>
  <si>
    <t>31.12.2017.</t>
  </si>
  <si>
    <t>САЛДО 31.03.2017.</t>
  </si>
  <si>
    <t>САЛДО 30.06.2017.</t>
  </si>
  <si>
    <t>САЛДО 30.09.2017.</t>
  </si>
  <si>
    <t>САЛДО 31.12.2017.</t>
  </si>
  <si>
    <t>Ред бр</t>
  </si>
  <si>
    <t xml:space="preserve">Назив инвестиционог улагања </t>
  </si>
  <si>
    <t>Извор средстава</t>
  </si>
  <si>
    <t>количина</t>
  </si>
  <si>
    <t>план за
2017.</t>
  </si>
  <si>
    <t>плаћање 2017.</t>
  </si>
  <si>
    <t>плаћање 2018.</t>
  </si>
  <si>
    <t>Кружна тестера за опсецање шахти у коловозу</t>
  </si>
  <si>
    <t>1 ком</t>
  </si>
  <si>
    <t>Стони и преносиви рачунари</t>
  </si>
  <si>
    <t>21 ком</t>
  </si>
  <si>
    <t>Мобилна градилишна бетонска база</t>
  </si>
  <si>
    <t>Тотална станица</t>
  </si>
  <si>
    <t>Технолошка возила са надоградњом, специализована за рад семафорских екипа</t>
  </si>
  <si>
    <t>2 ком</t>
  </si>
  <si>
    <t>9 ком</t>
  </si>
  <si>
    <t>Вибро плоче</t>
  </si>
  <si>
    <t>Хидраулични чекић за комбиновано машину</t>
  </si>
  <si>
    <t>3 ком</t>
  </si>
  <si>
    <t xml:space="preserve">Мотори СУС </t>
  </si>
  <si>
    <t>12 ком</t>
  </si>
  <si>
    <t>Приколица носивости 7 т</t>
  </si>
  <si>
    <t>Покретни компресор</t>
  </si>
  <si>
    <t>Архивске полице</t>
  </si>
  <si>
    <t>50 м</t>
  </si>
  <si>
    <t>Намештај ( столови и столице ) за објекте Зимских база</t>
  </si>
  <si>
    <t>по спец</t>
  </si>
  <si>
    <t>Ел решоу, фрижидери и телевизори за објекте Зимских база</t>
  </si>
  <si>
    <t>Контејнери за смештај радника</t>
  </si>
  <si>
    <t>300 м2</t>
  </si>
  <si>
    <t>Клима уређаји</t>
  </si>
  <si>
    <t>14 ком</t>
  </si>
  <si>
    <t>Штампачи, плотери и скенери</t>
  </si>
  <si>
    <t>45 ком</t>
  </si>
  <si>
    <t>Телефони (фиксни и мобилни) и факс апарати</t>
  </si>
  <si>
    <t>Виљушкар за рад у спољној средини</t>
  </si>
  <si>
    <t>Апарат за варење</t>
  </si>
  <si>
    <t>Ручна дизалица</t>
  </si>
  <si>
    <t>Агрегат за струју</t>
  </si>
  <si>
    <t>Фотоапарати</t>
  </si>
  <si>
    <t>10 ком</t>
  </si>
  <si>
    <t>Машина за демаркирање хоризонталне сигнализације</t>
  </si>
  <si>
    <t>Машина за обележавање хоризонталне сигнализације</t>
  </si>
  <si>
    <t>Хидраулични агрегат са чекићем</t>
  </si>
  <si>
    <t xml:space="preserve"> 2 ком</t>
  </si>
  <si>
    <t>Пнеуматски ручни чекић за компресор</t>
  </si>
  <si>
    <t xml:space="preserve">5 ком </t>
  </si>
  <si>
    <t>Радионичке дизалице</t>
  </si>
  <si>
    <t>Пумпе система за централно грејање</t>
  </si>
  <si>
    <t>4 ком</t>
  </si>
  <si>
    <t>Ваљак 8 т тандем</t>
  </si>
  <si>
    <t>Машина за постављање банкина</t>
  </si>
  <si>
    <t>Чистилица</t>
  </si>
  <si>
    <t>Трактор</t>
  </si>
  <si>
    <t>Мини утоваривач скид стеер</t>
  </si>
  <si>
    <t>Камиони кипер са зимском опремом</t>
  </si>
  <si>
    <t>Вучни посипач</t>
  </si>
  <si>
    <t>Стационарни индустријски компресор</t>
  </si>
  <si>
    <t>Горионик за котао</t>
  </si>
  <si>
    <t>Теретно возило носивости 450-600 кг</t>
  </si>
  <si>
    <t>Цистерна за превоз горива од 9000 л комплет са возилом</t>
  </si>
  <si>
    <t>план</t>
  </si>
  <si>
    <t>01.01.-31.03.2017</t>
  </si>
  <si>
    <t>01.01.-30.06.2017</t>
  </si>
  <si>
    <t>01.01.-30.09.2017</t>
  </si>
  <si>
    <t>01.01.-31.12.2017</t>
  </si>
  <si>
    <t xml:space="preserve">План  </t>
  </si>
  <si>
    <t xml:space="preserve">Реализација  </t>
  </si>
  <si>
    <t>Укупно:</t>
  </si>
  <si>
    <t xml:space="preserve">враћен на посао </t>
  </si>
  <si>
    <t>Уговорени износ кредита</t>
  </si>
  <si>
    <t>Гаранција државе
Да/Не</t>
  </si>
  <si>
    <t>Стање кредитне задужености 
на 31.12.2017. г. у оригиналној валути</t>
  </si>
  <si>
    <t>Стање кредитне задужености 
на 31.12.2017. г. у динарима</t>
  </si>
  <si>
    <t>Година повлачења кредита</t>
  </si>
  <si>
    <t>Период почека (Grace period)</t>
  </si>
  <si>
    <t xml:space="preserve">                  План плаћања по кредиту за 2017. годину                                                                                                                         у динарима</t>
  </si>
  <si>
    <t>рсд</t>
  </si>
  <si>
    <t>не</t>
  </si>
  <si>
    <t>36 месеци</t>
  </si>
  <si>
    <t>08.09.14.-08.02.15.</t>
  </si>
  <si>
    <t>номинална 12% ефективна 12,84%</t>
  </si>
  <si>
    <t>12 месеци</t>
  </si>
  <si>
    <t>01.02.17.-01.08.17.</t>
  </si>
  <si>
    <t>01.04.18.</t>
  </si>
  <si>
    <t>номинална  7,5 % ефективна  8,14 %</t>
  </si>
  <si>
    <t>24 месеци</t>
  </si>
  <si>
    <t>01.09.17.-014.03.20.</t>
  </si>
  <si>
    <t>01.09.18.</t>
  </si>
  <si>
    <t>номинална  7 % ефективна  7,82 %</t>
  </si>
  <si>
    <t>САЛДО 31.12.2016.</t>
  </si>
  <si>
    <t xml:space="preserve">ПЛАН ДОСПЕЋА КРЕДИТНИХ ОБАВЕЗА 
У 2017. ГОДИНИ 
</t>
  </si>
  <si>
    <t xml:space="preserve">РЕАЛИЗАЦИЈА КРЕДИТНИХ ОБАВЕЗА 
У 2017. ГОДИНИ </t>
  </si>
  <si>
    <t>750.000.000.</t>
  </si>
  <si>
    <t>Накнаде члановима ревизорског одбора</t>
  </si>
  <si>
    <t>Број члановаревизорског одбора</t>
  </si>
  <si>
    <t>на лични захтев</t>
  </si>
  <si>
    <t>реализација 2017.</t>
  </si>
  <si>
    <t>соп.сред.</t>
  </si>
  <si>
    <t>50 ком</t>
  </si>
  <si>
    <t>Монтори за видео зид</t>
  </si>
  <si>
    <t>15 ком</t>
  </si>
  <si>
    <t>Усисивачи</t>
  </si>
  <si>
    <t>Комбиновани мини багер са дубинском кашиком</t>
  </si>
  <si>
    <t>Гађевинска оплата</t>
  </si>
  <si>
    <t>м2</t>
  </si>
  <si>
    <t>Механички калуп за израду асфалтних физичких препрека</t>
  </si>
  <si>
    <t>Бетонски моторни дувачи</t>
  </si>
  <si>
    <t>Аутодизалица са платформом за рад на висинама</t>
  </si>
  <si>
    <t>Фотокопир апарати</t>
  </si>
  <si>
    <t>Откопни чекић за вертикалну сигализацију кобра</t>
  </si>
  <si>
    <t>Приколица од 1,2-1,5 т носивости</t>
  </si>
  <si>
    <t>Набавка  и уградња опреме за мониторинг возног парка (ГПС)</t>
  </si>
  <si>
    <t>290 ком</t>
  </si>
  <si>
    <t>Набавка опреме за мониторинг товарног простора у возном парку - ваге на транспортним средствима</t>
  </si>
  <si>
    <t>30 ком</t>
  </si>
  <si>
    <t>Комбинована машиа</t>
  </si>
  <si>
    <t>Прикључнамашина за кошење</t>
  </si>
  <si>
    <t>Путарска возила</t>
  </si>
  <si>
    <t>Камиони кипер 4*2 носивости 10 т</t>
  </si>
  <si>
    <t>Машина за побијање стубова заштитне ограде - макара</t>
  </si>
  <si>
    <t>Тегљач</t>
  </si>
  <si>
    <t xml:space="preserve">Нисконосећа плао приколица </t>
  </si>
  <si>
    <t>Набавка и уградња опреме (hardwer i sofver) за контроле ваљака</t>
  </si>
  <si>
    <t>РЕБАЛАНС ПЛАНА 2017.године</t>
  </si>
  <si>
    <t>отказ уговора</t>
  </si>
  <si>
    <t>у периоду од 01.01. до 30.09 2017. године</t>
  </si>
  <si>
    <t>БИЛАНС СТАЊА  на дан 30.09.2017.</t>
  </si>
  <si>
    <t>III  квартал</t>
  </si>
  <si>
    <t>у периоду од 01.01. до 30.09.2017. године</t>
  </si>
  <si>
    <t>Стање на дан 30.09.2017. године**</t>
  </si>
  <si>
    <t xml:space="preserve">      на дан 30.09.2017.</t>
  </si>
  <si>
    <t>Једнократна солидарна помоћ</t>
  </si>
  <si>
    <t>25.10.2017.</t>
  </si>
  <si>
    <t>14.</t>
  </si>
  <si>
    <t>споразум о преузимању</t>
  </si>
  <si>
    <t>Датум: 25.10.2017.</t>
  </si>
  <si>
    <t xml:space="preserve">Датум:           25.10.2017.                                                                                                                                            </t>
  </si>
  <si>
    <t>Датум:  25.10.2017.</t>
  </si>
  <si>
    <t>Датум:     25.10.2017.</t>
  </si>
  <si>
    <t>Датум:   25.10.2017.</t>
  </si>
  <si>
    <t>Датум:         25.10.2017.</t>
  </si>
  <si>
    <t>План за период 01.01-30.09.2017.</t>
  </si>
  <si>
    <t xml:space="preserve">Индекс периода  III квартал / план </t>
  </si>
  <si>
    <t>Индекс периода  III квартал / план</t>
  </si>
  <si>
    <t xml:space="preserve">Индекс периода III квартал / план </t>
  </si>
</sst>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
    <numFmt numFmtId="186" formatCode="[$-81A]d\.\ mmmm\ yyyy"/>
    <numFmt numFmtId="187" formatCode="#"/>
  </numFmts>
  <fonts count="63">
    <font>
      <sz val="10"/>
      <name val="Arial"/>
      <family val="0"/>
    </font>
    <font>
      <sz val="12"/>
      <name val="Times New Roman"/>
      <family val="1"/>
    </font>
    <font>
      <b/>
      <sz val="12"/>
      <name val="Times New Roman"/>
      <family val="1"/>
    </font>
    <font>
      <sz val="8"/>
      <name val="Arial"/>
      <family val="2"/>
    </font>
    <font>
      <sz val="12"/>
      <name val="Arial"/>
      <family val="2"/>
    </font>
    <font>
      <u val="single"/>
      <sz val="10"/>
      <color indexed="12"/>
      <name val="Arial"/>
      <family val="2"/>
    </font>
    <font>
      <u val="single"/>
      <sz val="10"/>
      <color indexed="36"/>
      <name val="Arial"/>
      <family val="2"/>
    </font>
    <font>
      <sz val="11"/>
      <color indexed="8"/>
      <name val="Calibri"/>
      <family val="2"/>
    </font>
    <font>
      <b/>
      <sz val="12"/>
      <name val="Arial"/>
      <family val="2"/>
    </font>
    <font>
      <b/>
      <sz val="12"/>
      <color indexed="8"/>
      <name val="Arial"/>
      <family val="2"/>
    </font>
    <font>
      <b/>
      <sz val="10"/>
      <name val="Arial"/>
      <family val="2"/>
    </font>
    <font>
      <sz val="14"/>
      <name val="Arial"/>
      <family val="2"/>
    </font>
    <font>
      <b/>
      <sz val="14"/>
      <name val="Arial"/>
      <family val="2"/>
    </font>
    <font>
      <sz val="14"/>
      <color indexed="8"/>
      <name val="Arial"/>
      <family val="2"/>
    </font>
    <font>
      <sz val="10"/>
      <color indexed="8"/>
      <name val="Arial"/>
      <family val="2"/>
    </font>
    <font>
      <b/>
      <sz val="10"/>
      <color indexed="8"/>
      <name val="Arial"/>
      <family val="2"/>
    </font>
    <font>
      <sz val="11"/>
      <color indexed="8"/>
      <name val="Times New Roman"/>
      <family val="1"/>
    </font>
    <font>
      <b/>
      <sz val="11"/>
      <name val="Times New Roman"/>
      <family val="1"/>
    </font>
    <font>
      <sz val="10"/>
      <name val="Times New Roman"/>
      <family val="1"/>
    </font>
    <font>
      <b/>
      <sz val="10"/>
      <name val="Times New Roman"/>
      <family val="1"/>
    </font>
    <font>
      <sz val="9"/>
      <name val="Times New Roman"/>
      <family val="1"/>
    </font>
    <font>
      <sz val="8"/>
      <name val="Times New Roman"/>
      <family val="1"/>
    </font>
    <font>
      <sz val="12"/>
      <color indexed="8"/>
      <name val="Times New Roman"/>
      <family val="1"/>
    </font>
    <font>
      <sz val="9"/>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rgb="FFFF0000"/>
      <name val="Arial"/>
      <family val="2"/>
    </font>
    <font>
      <sz val="10"/>
      <color theme="1"/>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theme="6" tint="0.5999900102615356"/>
        <bgColor indexed="64"/>
      </patternFill>
    </fill>
    <fill>
      <patternFill patternType="solid">
        <fgColor theme="3" tint="0.7999799847602844"/>
        <bgColor indexed="64"/>
      </patternFill>
    </fill>
    <fill>
      <patternFill patternType="solid">
        <fgColor rgb="FFFFFFFF"/>
        <bgColor indexed="64"/>
      </patternFill>
    </fill>
    <fill>
      <patternFill patternType="solid">
        <fgColor indexed="27"/>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medium"/>
      <right>
        <color indexed="63"/>
      </right>
      <top>
        <color indexed="63"/>
      </top>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thin"/>
      <right>
        <color indexed="63"/>
      </right>
      <top>
        <color indexed="63"/>
      </top>
      <bottom style="thin"/>
    </border>
    <border>
      <left style="thin"/>
      <right>
        <color indexed="63"/>
      </right>
      <top style="medium"/>
      <bottom style="medium"/>
    </border>
    <border>
      <left style="medium"/>
      <right style="thin"/>
      <top style="medium"/>
      <bottom style="thin"/>
    </border>
    <border>
      <left style="medium"/>
      <right style="medium"/>
      <top>
        <color indexed="63"/>
      </top>
      <bottom style="thin"/>
    </border>
    <border>
      <left style="medium"/>
      <right>
        <color indexed="63"/>
      </right>
      <top style="thin"/>
      <bottom style="thin"/>
    </border>
    <border>
      <left style="medium"/>
      <right style="medium"/>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color indexed="63"/>
      </left>
      <right style="medium"/>
      <top style="thin"/>
      <bottom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right style="medium"/>
      <top style="thin"/>
      <bottom/>
    </border>
    <border>
      <left style="medium"/>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right style="thin"/>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style="medium"/>
      <top style="medium"/>
      <bottom style="thin"/>
    </border>
    <border>
      <left/>
      <right style="thin"/>
      <top style="thin"/>
      <bottom/>
    </border>
    <border>
      <left/>
      <right style="thin"/>
      <top/>
      <bottom style="thin"/>
    </border>
    <border>
      <left style="thin"/>
      <right style="medium"/>
      <top style="medium"/>
      <bottom>
        <color indexed="63"/>
      </bottom>
    </border>
    <border>
      <left style="thin"/>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lignment/>
      <protection/>
    </xf>
    <xf numFmtId="0" fontId="48" fillId="0" borderId="0" applyNumberFormat="0" applyFill="0" applyBorder="0" applyAlignment="0" applyProtection="0"/>
    <xf numFmtId="0" fontId="6"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Border="1" applyAlignment="1">
      <alignment/>
    </xf>
    <xf numFmtId="0" fontId="2" fillId="0" borderId="0" xfId="0" applyFont="1" applyAlignment="1">
      <alignment horizontal="right"/>
    </xf>
    <xf numFmtId="0" fontId="1" fillId="0" borderId="0" xfId="0" applyFont="1" applyAlignment="1">
      <alignment horizontal="right"/>
    </xf>
    <xf numFmtId="0" fontId="1" fillId="0" borderId="0" xfId="0" applyFont="1" applyAlignment="1">
      <alignment/>
    </xf>
    <xf numFmtId="49" fontId="1" fillId="0" borderId="10" xfId="0" applyNumberFormat="1" applyFont="1" applyBorder="1" applyAlignment="1">
      <alignment horizontal="center" vertical="center"/>
    </xf>
    <xf numFmtId="0" fontId="4"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8" fillId="0" borderId="0" xfId="0" applyFont="1" applyAlignment="1">
      <alignment horizontal="right"/>
    </xf>
    <xf numFmtId="0" fontId="8" fillId="0" borderId="0" xfId="0" applyFont="1" applyAlignment="1">
      <alignment/>
    </xf>
    <xf numFmtId="0" fontId="8" fillId="0" borderId="0" xfId="0" applyFont="1" applyAlignment="1">
      <alignment/>
    </xf>
    <xf numFmtId="0" fontId="4" fillId="0" borderId="0" xfId="0" applyFont="1" applyFill="1" applyAlignment="1">
      <alignment/>
    </xf>
    <xf numFmtId="0" fontId="4" fillId="0" borderId="0" xfId="0" applyFont="1" applyFill="1" applyBorder="1" applyAlignment="1">
      <alignment/>
    </xf>
    <xf numFmtId="0" fontId="4" fillId="0" borderId="0" xfId="0" applyFont="1" applyAlignment="1">
      <alignment horizontal="center"/>
    </xf>
    <xf numFmtId="0" fontId="4" fillId="0" borderId="0" xfId="0" applyFont="1" applyAlignment="1">
      <alignment/>
    </xf>
    <xf numFmtId="0" fontId="9" fillId="0" borderId="11" xfId="0" applyFont="1" applyBorder="1" applyAlignment="1">
      <alignment horizontal="center" vertical="center" wrapText="1"/>
    </xf>
    <xf numFmtId="49" fontId="1" fillId="0" borderId="0" xfId="0" applyNumberFormat="1" applyFont="1" applyAlignment="1">
      <alignment/>
    </xf>
    <xf numFmtId="0" fontId="2" fillId="0" borderId="0" xfId="0" applyFont="1" applyAlignment="1">
      <alignment/>
    </xf>
    <xf numFmtId="49" fontId="2" fillId="0" borderId="0" xfId="0" applyNumberFormat="1" applyFont="1" applyAlignment="1">
      <alignment/>
    </xf>
    <xf numFmtId="0" fontId="1" fillId="0" borderId="0" xfId="0" applyFont="1" applyAlignment="1">
      <alignment vertical="top"/>
    </xf>
    <xf numFmtId="0" fontId="1" fillId="0" borderId="10" xfId="0" applyFont="1" applyBorder="1" applyAlignment="1">
      <alignment/>
    </xf>
    <xf numFmtId="4" fontId="1" fillId="0" borderId="12" xfId="0" applyNumberFormat="1" applyFont="1" applyBorder="1" applyAlignment="1">
      <alignment/>
    </xf>
    <xf numFmtId="4" fontId="1" fillId="0" borderId="12" xfId="0" applyNumberFormat="1" applyFont="1" applyBorder="1" applyAlignment="1">
      <alignment/>
    </xf>
    <xf numFmtId="49" fontId="1" fillId="0" borderId="13" xfId="0" applyNumberFormat="1" applyFont="1" applyBorder="1" applyAlignment="1">
      <alignment horizontal="center" vertical="center"/>
    </xf>
    <xf numFmtId="0" fontId="1" fillId="0" borderId="13" xfId="0" applyFont="1" applyBorder="1" applyAlignment="1">
      <alignment/>
    </xf>
    <xf numFmtId="4" fontId="2" fillId="0" borderId="14" xfId="0" applyNumberFormat="1" applyFont="1" applyBorder="1" applyAlignment="1">
      <alignment/>
    </xf>
    <xf numFmtId="0" fontId="2" fillId="0" borderId="15" xfId="0"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5" xfId="0" applyFont="1" applyBorder="1" applyAlignment="1">
      <alignment horizontal="center" vertical="center" wrapText="1"/>
    </xf>
    <xf numFmtId="49" fontId="1" fillId="0" borderId="16"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0" borderId="18" xfId="0" applyNumberFormat="1" applyFont="1" applyBorder="1" applyAlignment="1">
      <alignment horizontal="center" vertical="center"/>
    </xf>
    <xf numFmtId="0" fontId="1" fillId="0" borderId="18" xfId="0" applyFont="1" applyBorder="1" applyAlignment="1">
      <alignment/>
    </xf>
    <xf numFmtId="4" fontId="1" fillId="0" borderId="19" xfId="0" applyNumberFormat="1" applyFont="1" applyBorder="1" applyAlignment="1">
      <alignment/>
    </xf>
    <xf numFmtId="0" fontId="4" fillId="0" borderId="0" xfId="0" applyFont="1" applyAlignment="1">
      <alignment/>
    </xf>
    <xf numFmtId="0" fontId="8" fillId="0" borderId="0" xfId="0" applyFont="1" applyBorder="1" applyAlignment="1">
      <alignment/>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xf>
    <xf numFmtId="0" fontId="4" fillId="0" borderId="23" xfId="0" applyFont="1" applyBorder="1" applyAlignment="1">
      <alignment/>
    </xf>
    <xf numFmtId="0" fontId="4" fillId="0" borderId="25" xfId="0" applyFont="1" applyBorder="1" applyAlignment="1">
      <alignment/>
    </xf>
    <xf numFmtId="0" fontId="4" fillId="0" borderId="18" xfId="0" applyFont="1" applyBorder="1" applyAlignment="1">
      <alignment/>
    </xf>
    <xf numFmtId="0" fontId="4" fillId="0" borderId="26" xfId="0" applyFont="1" applyBorder="1" applyAlignment="1">
      <alignment/>
    </xf>
    <xf numFmtId="0" fontId="4" fillId="0" borderId="27" xfId="0" applyFont="1" applyBorder="1" applyAlignment="1">
      <alignment horizontal="center"/>
    </xf>
    <xf numFmtId="0" fontId="4" fillId="0" borderId="28" xfId="0" applyFont="1" applyBorder="1" applyAlignment="1">
      <alignment/>
    </xf>
    <xf numFmtId="0" fontId="4" fillId="0" borderId="27" xfId="0" applyFont="1" applyBorder="1" applyAlignment="1">
      <alignment/>
    </xf>
    <xf numFmtId="0" fontId="4" fillId="0" borderId="29" xfId="0" applyFont="1" applyBorder="1" applyAlignment="1">
      <alignment/>
    </xf>
    <xf numFmtId="0" fontId="4" fillId="0" borderId="10"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xf>
    <xf numFmtId="0" fontId="4" fillId="0" borderId="13" xfId="0" applyFont="1" applyBorder="1" applyAlignment="1">
      <alignment/>
    </xf>
    <xf numFmtId="0" fontId="4" fillId="0" borderId="34" xfId="0" applyFont="1" applyBorder="1" applyAlignment="1">
      <alignment/>
    </xf>
    <xf numFmtId="0" fontId="8" fillId="0" borderId="0" xfId="0" applyFont="1"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xf>
    <xf numFmtId="0" fontId="1" fillId="0" borderId="10" xfId="0" applyFont="1" applyBorder="1" applyAlignment="1">
      <alignment/>
    </xf>
    <xf numFmtId="0" fontId="2" fillId="0" borderId="0" xfId="0" applyFont="1" applyFill="1" applyBorder="1" applyAlignment="1">
      <alignment/>
    </xf>
    <xf numFmtId="0" fontId="1" fillId="0" borderId="0" xfId="0" applyFont="1" applyAlignment="1">
      <alignment horizontal="left"/>
    </xf>
    <xf numFmtId="49" fontId="1" fillId="0" borderId="35" xfId="0" applyNumberFormat="1" applyFont="1" applyBorder="1" applyAlignment="1">
      <alignment horizontal="center" vertical="center"/>
    </xf>
    <xf numFmtId="0" fontId="1" fillId="0" borderId="35" xfId="0" applyFont="1" applyBorder="1" applyAlignment="1">
      <alignment/>
    </xf>
    <xf numFmtId="0" fontId="9" fillId="0" borderId="36" xfId="0" applyFont="1" applyBorder="1" applyAlignment="1">
      <alignment horizontal="center" vertical="center" wrapText="1"/>
    </xf>
    <xf numFmtId="0" fontId="4" fillId="0" borderId="0" xfId="0" applyFont="1" applyAlignment="1">
      <alignment/>
    </xf>
    <xf numFmtId="0" fontId="8" fillId="0" borderId="0" xfId="60" applyFont="1">
      <alignment/>
      <protection/>
    </xf>
    <xf numFmtId="0" fontId="4" fillId="0" borderId="0" xfId="60" applyFont="1">
      <alignment/>
      <protection/>
    </xf>
    <xf numFmtId="0" fontId="10"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11" fillId="0" borderId="0" xfId="0" applyFont="1" applyAlignment="1">
      <alignment/>
    </xf>
    <xf numFmtId="0" fontId="11" fillId="0" borderId="0" xfId="0" applyFont="1" applyAlignment="1">
      <alignment horizontal="right"/>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59" applyFont="1" applyBorder="1" applyAlignment="1">
      <alignment horizontal="center" vertical="center" wrapText="1"/>
      <protection/>
    </xf>
    <xf numFmtId="49" fontId="11" fillId="0" borderId="10" xfId="0" applyNumberFormat="1" applyFont="1" applyBorder="1" applyAlignment="1">
      <alignment horizontal="center" vertical="center"/>
    </xf>
    <xf numFmtId="0" fontId="12" fillId="0" borderId="10" xfId="0" applyFont="1" applyBorder="1" applyAlignment="1">
      <alignment horizontal="left" vertical="center"/>
    </xf>
    <xf numFmtId="0" fontId="11" fillId="0" borderId="10" xfId="0" applyFont="1" applyBorder="1" applyAlignment="1">
      <alignment horizontal="center"/>
    </xf>
    <xf numFmtId="0" fontId="11" fillId="0" borderId="10" xfId="0" applyFont="1" applyBorder="1" applyAlignment="1">
      <alignment horizontal="left" vertical="center"/>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49" fontId="12" fillId="0" borderId="10" xfId="0" applyNumberFormat="1" applyFont="1" applyBorder="1" applyAlignment="1">
      <alignment horizontal="center" vertical="center"/>
    </xf>
    <xf numFmtId="0" fontId="12" fillId="0" borderId="10" xfId="0" applyFont="1" applyBorder="1" applyAlignment="1">
      <alignment horizontal="left" vertical="center" wrapText="1"/>
    </xf>
    <xf numFmtId="0" fontId="12" fillId="0" borderId="10" xfId="0" applyFont="1" applyBorder="1" applyAlignment="1">
      <alignment horizontal="center"/>
    </xf>
    <xf numFmtId="0" fontId="13" fillId="0" borderId="0" xfId="0" applyFont="1" applyAlignment="1">
      <alignment/>
    </xf>
    <xf numFmtId="3" fontId="13" fillId="0" borderId="0" xfId="0" applyNumberFormat="1" applyFont="1" applyAlignment="1">
      <alignment/>
    </xf>
    <xf numFmtId="0" fontId="10" fillId="0" borderId="0" xfId="0" applyFont="1" applyAlignment="1">
      <alignment horizontal="center"/>
    </xf>
    <xf numFmtId="0" fontId="0"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0" fontId="4" fillId="0" borderId="0" xfId="0" applyFont="1" applyBorder="1" applyAlignment="1">
      <alignment horizontal="right"/>
    </xf>
    <xf numFmtId="0" fontId="8" fillId="0" borderId="0" xfId="0" applyFont="1" applyBorder="1" applyAlignment="1">
      <alignment vertical="center" wrapText="1"/>
    </xf>
    <xf numFmtId="0" fontId="8" fillId="0" borderId="0" xfId="0" applyFont="1" applyBorder="1" applyAlignment="1">
      <alignment horizontal="center" vertical="center" wrapText="1"/>
    </xf>
    <xf numFmtId="3" fontId="4" fillId="0" borderId="10" xfId="0" applyNumberFormat="1" applyFont="1" applyBorder="1" applyAlignment="1">
      <alignment horizontal="right" wrapText="1"/>
    </xf>
    <xf numFmtId="3" fontId="4" fillId="0" borderId="10" xfId="0" applyNumberFormat="1" applyFont="1" applyBorder="1" applyAlignment="1">
      <alignment horizontal="right" vertical="center" wrapText="1"/>
    </xf>
    <xf numFmtId="0" fontId="4" fillId="0" borderId="0" xfId="0" applyFont="1" applyBorder="1" applyAlignment="1">
      <alignment horizontal="center" vertical="center" wrapText="1"/>
    </xf>
    <xf numFmtId="0" fontId="60" fillId="0" borderId="10" xfId="0" applyFont="1" applyBorder="1" applyAlignment="1">
      <alignment horizontal="center" vertical="center"/>
    </xf>
    <xf numFmtId="0" fontId="60" fillId="0" borderId="10" xfId="0" applyFont="1" applyBorder="1" applyAlignment="1">
      <alignment horizontal="center" vertical="center" wrapText="1"/>
    </xf>
    <xf numFmtId="3" fontId="60" fillId="0" borderId="10" xfId="0" applyNumberFormat="1" applyFont="1" applyBorder="1" applyAlignment="1">
      <alignment/>
    </xf>
    <xf numFmtId="3" fontId="60" fillId="0" borderId="10" xfId="0" applyNumberFormat="1" applyFont="1" applyBorder="1" applyAlignment="1">
      <alignment wrapText="1"/>
    </xf>
    <xf numFmtId="0" fontId="10" fillId="0" borderId="0" xfId="0" applyFont="1" applyAlignment="1">
      <alignment/>
    </xf>
    <xf numFmtId="49" fontId="10" fillId="0" borderId="0" xfId="0" applyNumberFormat="1" applyFont="1" applyAlignment="1">
      <alignment/>
    </xf>
    <xf numFmtId="0" fontId="0" fillId="0" borderId="0" xfId="0" applyFont="1" applyAlignment="1">
      <alignment horizontal="right"/>
    </xf>
    <xf numFmtId="0" fontId="10" fillId="0" borderId="0" xfId="0" applyFont="1" applyAlignment="1">
      <alignment/>
    </xf>
    <xf numFmtId="0" fontId="1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xf>
    <xf numFmtId="0" fontId="0" fillId="0" borderId="0" xfId="0" applyFont="1" applyAlignment="1">
      <alignment horizontal="center" vertical="center"/>
    </xf>
    <xf numFmtId="0" fontId="10" fillId="0" borderId="0" xfId="0" applyFont="1" applyAlignment="1">
      <alignment horizontal="center" vertical="center"/>
    </xf>
    <xf numFmtId="0" fontId="0" fillId="0" borderId="0" xfId="0" applyFont="1" applyAlignment="1">
      <alignment horizontal="center"/>
    </xf>
    <xf numFmtId="49" fontId="0" fillId="0" borderId="0" xfId="0" applyNumberFormat="1" applyFont="1" applyAlignment="1">
      <alignment/>
    </xf>
    <xf numFmtId="0" fontId="10" fillId="0" borderId="0" xfId="0" applyFont="1" applyAlignment="1">
      <alignment horizontal="right"/>
    </xf>
    <xf numFmtId="0" fontId="0" fillId="0" borderId="0" xfId="0" applyFont="1" applyBorder="1" applyAlignment="1">
      <alignment horizontal="left" vertical="top" wrapText="1"/>
    </xf>
    <xf numFmtId="0" fontId="4" fillId="0" borderId="0" xfId="0" applyFont="1" applyAlignment="1">
      <alignment horizontal="center"/>
    </xf>
    <xf numFmtId="0" fontId="2" fillId="0" borderId="3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wrapText="1"/>
    </xf>
    <xf numFmtId="0" fontId="1" fillId="0" borderId="37" xfId="0" applyFont="1" applyBorder="1" applyAlignment="1">
      <alignment horizontal="left" vertical="center"/>
    </xf>
    <xf numFmtId="0" fontId="1" fillId="0" borderId="10" xfId="0" applyFont="1" applyBorder="1" applyAlignment="1">
      <alignment horizontal="left" vertical="center" wrapText="1"/>
    </xf>
    <xf numFmtId="0" fontId="1" fillId="0" borderId="10" xfId="0" applyFont="1" applyFill="1" applyBorder="1" applyAlignment="1">
      <alignment horizontal="center" vertical="center" wrapText="1"/>
    </xf>
    <xf numFmtId="0" fontId="2" fillId="0" borderId="12" xfId="0" applyFont="1" applyBorder="1" applyAlignment="1">
      <alignmen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0" fontId="1" fillId="0" borderId="13" xfId="0" applyFont="1" applyBorder="1" applyAlignment="1">
      <alignment/>
    </xf>
    <xf numFmtId="0" fontId="1" fillId="0" borderId="14" xfId="0" applyFont="1" applyBorder="1" applyAlignment="1">
      <alignment/>
    </xf>
    <xf numFmtId="49" fontId="1" fillId="0" borderId="0" xfId="0" applyNumberFormat="1" applyFont="1" applyBorder="1" applyAlignment="1">
      <alignment horizontal="center" vertical="center"/>
    </xf>
    <xf numFmtId="49" fontId="1" fillId="0" borderId="0" xfId="0" applyNumberFormat="1" applyFont="1" applyBorder="1" applyAlignment="1">
      <alignment horizontal="center" vertical="center" textRotation="90"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37"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xf>
    <xf numFmtId="0" fontId="2" fillId="0" borderId="12" xfId="0" applyFont="1" applyBorder="1" applyAlignment="1">
      <alignment horizontal="center" wrapText="1"/>
    </xf>
    <xf numFmtId="0" fontId="1" fillId="0" borderId="0" xfId="0" applyFont="1" applyAlignment="1">
      <alignment/>
    </xf>
    <xf numFmtId="0" fontId="1" fillId="0" borderId="0" xfId="0" applyFont="1" applyAlignment="1">
      <alignment horizontal="center"/>
    </xf>
    <xf numFmtId="0" fontId="13" fillId="0" borderId="0" xfId="0" applyFont="1" applyAlignment="1">
      <alignment horizontal="left"/>
    </xf>
    <xf numFmtId="0" fontId="4" fillId="0" borderId="0" xfId="0" applyFont="1" applyAlignment="1">
      <alignment/>
    </xf>
    <xf numFmtId="0" fontId="4" fillId="0" borderId="0" xfId="0" applyFont="1" applyBorder="1" applyAlignment="1">
      <alignment horizontal="center"/>
    </xf>
    <xf numFmtId="0" fontId="4" fillId="0" borderId="0" xfId="0" applyFont="1" applyAlignment="1">
      <alignment horizontal="center"/>
    </xf>
    <xf numFmtId="0" fontId="14" fillId="0" borderId="0" xfId="0" applyFont="1" applyAlignment="1">
      <alignment/>
    </xf>
    <xf numFmtId="0" fontId="14" fillId="0" borderId="0" xfId="0" applyFont="1" applyAlignment="1">
      <alignment vertical="top"/>
    </xf>
    <xf numFmtId="0" fontId="14" fillId="0" borderId="0" xfId="0" applyFont="1" applyAlignment="1">
      <alignment horizontal="right"/>
    </xf>
    <xf numFmtId="0" fontId="15" fillId="0" borderId="0" xfId="0" applyFont="1" applyAlignment="1">
      <alignment horizontal="right"/>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0" fontId="4" fillId="0" borderId="13" xfId="0" applyFont="1" applyBorder="1" applyAlignment="1">
      <alignment horizontal="left" vertical="center" wrapText="1"/>
    </xf>
    <xf numFmtId="3" fontId="4" fillId="0" borderId="13" xfId="0" applyNumberFormat="1" applyFont="1" applyBorder="1" applyAlignment="1">
      <alignment horizontal="right" wrapText="1"/>
    </xf>
    <xf numFmtId="3" fontId="4" fillId="0" borderId="13" xfId="0" applyNumberFormat="1" applyFont="1" applyBorder="1" applyAlignment="1">
      <alignment horizontal="right" vertical="center" wrapText="1"/>
    </xf>
    <xf numFmtId="0" fontId="0" fillId="0" borderId="0" xfId="0" applyFont="1" applyAlignment="1">
      <alignment/>
    </xf>
    <xf numFmtId="0" fontId="16" fillId="0" borderId="39" xfId="0" applyFont="1" applyBorder="1" applyAlignment="1">
      <alignment/>
    </xf>
    <xf numFmtId="0" fontId="16" fillId="0" borderId="39" xfId="0" applyFont="1" applyBorder="1" applyAlignment="1">
      <alignment horizontal="right"/>
    </xf>
    <xf numFmtId="0" fontId="16" fillId="0" borderId="0" xfId="0" applyFont="1" applyAlignment="1">
      <alignment/>
    </xf>
    <xf numFmtId="0" fontId="16" fillId="0" borderId="0" xfId="0" applyFont="1" applyBorder="1" applyAlignment="1">
      <alignment horizontal="right"/>
    </xf>
    <xf numFmtId="0" fontId="16" fillId="0" borderId="0" xfId="0" applyFont="1" applyBorder="1" applyAlignment="1">
      <alignment/>
    </xf>
    <xf numFmtId="0" fontId="18" fillId="0" borderId="0" xfId="59" applyFont="1" applyAlignment="1">
      <alignment horizontal="center"/>
      <protection/>
    </xf>
    <xf numFmtId="0" fontId="19" fillId="0" borderId="0" xfId="59" applyFont="1" applyAlignment="1">
      <alignment vertical="center"/>
      <protection/>
    </xf>
    <xf numFmtId="0" fontId="18" fillId="0" borderId="0" xfId="59" applyFont="1">
      <alignment/>
      <protection/>
    </xf>
    <xf numFmtId="0" fontId="18" fillId="0" borderId="0" xfId="59" applyFont="1" applyAlignment="1">
      <alignment horizontal="right"/>
      <protection/>
    </xf>
    <xf numFmtId="0" fontId="18" fillId="0" borderId="13" xfId="59" applyFont="1" applyBorder="1" applyAlignment="1">
      <alignment horizontal="center" vertical="center" wrapText="1"/>
      <protection/>
    </xf>
    <xf numFmtId="0" fontId="20" fillId="0" borderId="40" xfId="59" applyFont="1" applyBorder="1" applyAlignment="1">
      <alignment horizontal="center" vertical="center" wrapText="1"/>
      <protection/>
    </xf>
    <xf numFmtId="0" fontId="20" fillId="0" borderId="41" xfId="59" applyFont="1" applyBorder="1" applyAlignment="1">
      <alignment horizontal="center" vertical="center" wrapText="1"/>
      <protection/>
    </xf>
    <xf numFmtId="0" fontId="20" fillId="0" borderId="42" xfId="59" applyFont="1" applyBorder="1" applyAlignment="1">
      <alignment horizontal="center" vertical="center" wrapText="1"/>
      <protection/>
    </xf>
    <xf numFmtId="0" fontId="19" fillId="32" borderId="10" xfId="59" applyFont="1" applyFill="1" applyBorder="1" applyAlignment="1">
      <alignment vertical="center" wrapText="1"/>
      <protection/>
    </xf>
    <xf numFmtId="0" fontId="19" fillId="32" borderId="10" xfId="59" applyFont="1" applyFill="1" applyBorder="1" applyAlignment="1">
      <alignment horizontal="center" vertical="center" wrapText="1"/>
      <protection/>
    </xf>
    <xf numFmtId="0" fontId="20" fillId="0" borderId="37" xfId="59" applyFont="1" applyBorder="1" applyAlignment="1">
      <alignment vertical="center" wrapText="1"/>
      <protection/>
    </xf>
    <xf numFmtId="0" fontId="18" fillId="0" borderId="10" xfId="59" applyFont="1" applyBorder="1" applyAlignment="1">
      <alignment vertical="center" wrapText="1"/>
      <protection/>
    </xf>
    <xf numFmtId="0" fontId="18" fillId="0" borderId="10" xfId="59" applyFont="1" applyBorder="1" applyAlignment="1">
      <alignment horizontal="center" vertical="center" wrapText="1"/>
      <protection/>
    </xf>
    <xf numFmtId="0" fontId="20" fillId="32" borderId="37" xfId="59" applyFont="1" applyFill="1" applyBorder="1" applyAlignment="1">
      <alignment vertical="center" wrapText="1"/>
      <protection/>
    </xf>
    <xf numFmtId="0" fontId="18" fillId="0" borderId="35" xfId="59" applyFont="1" applyBorder="1" applyAlignment="1">
      <alignment horizontal="center" vertical="center" wrapText="1"/>
      <protection/>
    </xf>
    <xf numFmtId="0" fontId="18" fillId="0" borderId="35" xfId="59" applyFont="1" applyBorder="1" applyAlignment="1">
      <alignment vertical="center" wrapText="1"/>
      <protection/>
    </xf>
    <xf numFmtId="0" fontId="19" fillId="32" borderId="35" xfId="59" applyFont="1" applyFill="1" applyBorder="1" applyAlignment="1">
      <alignment horizontal="center" vertical="center" wrapText="1"/>
      <protection/>
    </xf>
    <xf numFmtId="0" fontId="18" fillId="0" borderId="10" xfId="59" applyFont="1" applyBorder="1" applyAlignment="1">
      <alignment horizontal="left" vertical="center" wrapText="1"/>
      <protection/>
    </xf>
    <xf numFmtId="0" fontId="20" fillId="0" borderId="38" xfId="59" applyFont="1" applyBorder="1" applyAlignment="1">
      <alignment vertical="center" wrapText="1"/>
      <protection/>
    </xf>
    <xf numFmtId="0" fontId="18" fillId="0" borderId="13" xfId="59" applyFont="1" applyBorder="1" applyAlignment="1">
      <alignment vertical="center" wrapText="1"/>
      <protection/>
    </xf>
    <xf numFmtId="0" fontId="22" fillId="0" borderId="0" xfId="59" applyFont="1" applyAlignment="1">
      <alignment vertical="top"/>
      <protection/>
    </xf>
    <xf numFmtId="0" fontId="22" fillId="0" borderId="0" xfId="59" applyFont="1">
      <alignment/>
      <protection/>
    </xf>
    <xf numFmtId="0" fontId="22" fillId="0" borderId="0" xfId="59" applyFont="1" applyAlignment="1">
      <alignment horizontal="center"/>
      <protection/>
    </xf>
    <xf numFmtId="3" fontId="21" fillId="32" borderId="10" xfId="59" applyNumberFormat="1" applyFont="1" applyFill="1" applyBorder="1" applyAlignment="1">
      <alignment horizontal="right" vertical="center" wrapText="1"/>
      <protection/>
    </xf>
    <xf numFmtId="3" fontId="21" fillId="0" borderId="10" xfId="59" applyNumberFormat="1" applyFont="1" applyBorder="1" applyAlignment="1">
      <alignment horizontal="right" vertical="center" wrapText="1"/>
      <protection/>
    </xf>
    <xf numFmtId="3" fontId="21" fillId="0" borderId="12" xfId="59" applyNumberFormat="1" applyFont="1" applyBorder="1" applyAlignment="1">
      <alignment horizontal="right" vertical="center" wrapText="1"/>
      <protection/>
    </xf>
    <xf numFmtId="3" fontId="18" fillId="0" borderId="10" xfId="59" applyNumberFormat="1" applyFont="1" applyBorder="1" applyAlignment="1">
      <alignment horizontal="right" vertical="center" wrapText="1"/>
      <protection/>
    </xf>
    <xf numFmtId="3" fontId="18" fillId="0" borderId="13" xfId="59" applyNumberFormat="1" applyFont="1" applyBorder="1" applyAlignment="1">
      <alignment horizontal="right" vertical="center" wrapText="1"/>
      <protection/>
    </xf>
    <xf numFmtId="3" fontId="21" fillId="0" borderId="13" xfId="59" applyNumberFormat="1" applyFont="1" applyBorder="1" applyAlignment="1">
      <alignment horizontal="right" vertical="center" wrapText="1"/>
      <protection/>
    </xf>
    <xf numFmtId="3" fontId="21" fillId="33" borderId="12" xfId="59" applyNumberFormat="1" applyFont="1" applyFill="1" applyBorder="1" applyAlignment="1">
      <alignment horizontal="right" vertical="center" wrapText="1"/>
      <protection/>
    </xf>
    <xf numFmtId="0" fontId="15" fillId="0" borderId="0" xfId="0" applyFont="1" applyAlignment="1">
      <alignment/>
    </xf>
    <xf numFmtId="0" fontId="14" fillId="0" borderId="0" xfId="0" applyFont="1" applyAlignment="1">
      <alignment horizontal="center"/>
    </xf>
    <xf numFmtId="49" fontId="15" fillId="0" borderId="0" xfId="0" applyNumberFormat="1" applyFont="1" applyAlignment="1">
      <alignment horizontal="left"/>
    </xf>
    <xf numFmtId="0" fontId="14" fillId="0" borderId="0" xfId="0" applyFont="1" applyBorder="1" applyAlignment="1">
      <alignment/>
    </xf>
    <xf numFmtId="0" fontId="14" fillId="0" borderId="0" xfId="0" applyFont="1" applyBorder="1" applyAlignment="1">
      <alignment horizontal="center"/>
    </xf>
    <xf numFmtId="0" fontId="15" fillId="0" borderId="0" xfId="0" applyFont="1" applyBorder="1" applyAlignment="1">
      <alignment horizontal="right"/>
    </xf>
    <xf numFmtId="0" fontId="14" fillId="0" borderId="0" xfId="0" applyFont="1" applyBorder="1" applyAlignment="1">
      <alignment horizontal="right"/>
    </xf>
    <xf numFmtId="0" fontId="15" fillId="0" borderId="4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1" xfId="0" applyFont="1" applyBorder="1" applyAlignment="1">
      <alignment horizontal="center" vertical="center" wrapText="1"/>
    </xf>
    <xf numFmtId="185" fontId="14" fillId="0" borderId="44" xfId="0" applyNumberFormat="1" applyFont="1" applyBorder="1" applyAlignment="1">
      <alignment horizontal="center" vertical="center" wrapText="1"/>
    </xf>
    <xf numFmtId="3" fontId="14" fillId="0" borderId="45" xfId="0" applyNumberFormat="1" applyFont="1" applyFill="1" applyBorder="1" applyAlignment="1">
      <alignment horizontal="center" vertical="center" wrapText="1"/>
    </xf>
    <xf numFmtId="0" fontId="14"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6" xfId="0" applyFont="1" applyBorder="1" applyAlignment="1">
      <alignment horizontal="center" vertical="center" wrapText="1"/>
    </xf>
    <xf numFmtId="0" fontId="14" fillId="0" borderId="47" xfId="0" applyFont="1" applyBorder="1" applyAlignment="1">
      <alignment horizontal="center" vertical="center" wrapText="1"/>
    </xf>
    <xf numFmtId="0" fontId="0" fillId="0" borderId="11" xfId="0" applyFont="1" applyBorder="1" applyAlignment="1">
      <alignment horizontal="center"/>
    </xf>
    <xf numFmtId="0" fontId="15" fillId="0" borderId="40" xfId="0" applyFont="1" applyFill="1" applyBorder="1" applyAlignment="1">
      <alignment horizontal="center" wrapText="1"/>
    </xf>
    <xf numFmtId="0" fontId="15" fillId="0" borderId="41" xfId="0" applyFont="1" applyFill="1" applyBorder="1" applyAlignment="1">
      <alignment wrapText="1"/>
    </xf>
    <xf numFmtId="0" fontId="15" fillId="0" borderId="48" xfId="0" applyFont="1" applyFill="1" applyBorder="1" applyAlignment="1">
      <alignment horizontal="center" wrapText="1"/>
    </xf>
    <xf numFmtId="0" fontId="15" fillId="0" borderId="37" xfId="0" applyFont="1" applyFill="1" applyBorder="1" applyAlignment="1">
      <alignment horizontal="center" wrapText="1"/>
    </xf>
    <xf numFmtId="0" fontId="15" fillId="0" borderId="10" xfId="0" applyFont="1" applyFill="1" applyBorder="1" applyAlignment="1">
      <alignment wrapText="1"/>
    </xf>
    <xf numFmtId="0" fontId="15" fillId="0" borderId="30" xfId="0" applyFont="1" applyFill="1" applyBorder="1" applyAlignment="1">
      <alignment horizontal="center" wrapText="1"/>
    </xf>
    <xf numFmtId="3" fontId="0" fillId="0" borderId="27" xfId="0" applyNumberFormat="1" applyFont="1" applyBorder="1" applyAlignment="1">
      <alignment horizontal="center"/>
    </xf>
    <xf numFmtId="0" fontId="14" fillId="0" borderId="37" xfId="0" applyFont="1" applyFill="1" applyBorder="1" applyAlignment="1">
      <alignment horizontal="center" wrapText="1"/>
    </xf>
    <xf numFmtId="0" fontId="14" fillId="0" borderId="10" xfId="0" applyFont="1" applyFill="1" applyBorder="1" applyAlignment="1">
      <alignment wrapText="1"/>
    </xf>
    <xf numFmtId="0" fontId="14" fillId="0" borderId="30" xfId="0" applyFont="1" applyFill="1" applyBorder="1" applyAlignment="1">
      <alignment horizontal="center" wrapText="1"/>
    </xf>
    <xf numFmtId="0" fontId="14" fillId="0" borderId="37" xfId="0" applyFont="1" applyFill="1" applyBorder="1" applyAlignment="1">
      <alignment wrapText="1"/>
    </xf>
    <xf numFmtId="0" fontId="14" fillId="0" borderId="10" xfId="0" applyFont="1" applyFill="1" applyBorder="1" applyAlignment="1">
      <alignment horizontal="left" wrapText="1"/>
    </xf>
    <xf numFmtId="0" fontId="15" fillId="0" borderId="10" xfId="0" applyFont="1" applyFill="1" applyBorder="1" applyAlignment="1">
      <alignment horizontal="left" wrapText="1"/>
    </xf>
    <xf numFmtId="0" fontId="14" fillId="0" borderId="38" xfId="0" applyFont="1" applyFill="1" applyBorder="1" applyAlignment="1">
      <alignment wrapText="1"/>
    </xf>
    <xf numFmtId="0" fontId="14" fillId="0" borderId="13" xfId="0" applyFont="1" applyFill="1" applyBorder="1" applyAlignment="1">
      <alignment horizontal="left" wrapText="1"/>
    </xf>
    <xf numFmtId="0" fontId="14" fillId="0" borderId="34" xfId="0" applyFont="1" applyFill="1" applyBorder="1" applyAlignment="1">
      <alignment horizontal="center" wrapText="1"/>
    </xf>
    <xf numFmtId="3" fontId="0" fillId="0" borderId="31" xfId="0" applyNumberFormat="1" applyFont="1" applyFill="1" applyBorder="1" applyAlignment="1">
      <alignment wrapText="1"/>
    </xf>
    <xf numFmtId="3" fontId="0" fillId="0" borderId="31" xfId="0" applyNumberFormat="1" applyFont="1" applyBorder="1" applyAlignment="1">
      <alignment/>
    </xf>
    <xf numFmtId="3" fontId="0" fillId="0" borderId="0" xfId="0" applyNumberFormat="1" applyFont="1" applyAlignment="1">
      <alignment/>
    </xf>
    <xf numFmtId="3" fontId="14" fillId="0" borderId="0" xfId="0" applyNumberFormat="1" applyFont="1" applyAlignment="1">
      <alignment/>
    </xf>
    <xf numFmtId="3" fontId="10" fillId="0" borderId="0" xfId="0" applyNumberFormat="1" applyFont="1" applyAlignment="1">
      <alignment/>
    </xf>
    <xf numFmtId="3" fontId="14" fillId="0" borderId="0" xfId="0" applyNumberFormat="1" applyFont="1" applyAlignment="1">
      <alignment/>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Border="1" applyAlignment="1">
      <alignment horizontal="center" vertical="center" wrapText="1"/>
    </xf>
    <xf numFmtId="3" fontId="0" fillId="0" borderId="0" xfId="0" applyNumberFormat="1" applyFont="1" applyFill="1" applyBorder="1" applyAlignment="1">
      <alignment vertical="center"/>
    </xf>
    <xf numFmtId="0" fontId="10" fillId="0" borderId="0" xfId="0" applyFont="1" applyAlignment="1">
      <alignment vertical="center"/>
    </xf>
    <xf numFmtId="185" fontId="0" fillId="0" borderId="15"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0" borderId="49" xfId="0" applyFont="1" applyBorder="1" applyAlignment="1">
      <alignment horizontal="center" vertical="center"/>
    </xf>
    <xf numFmtId="0" fontId="0" fillId="0" borderId="11" xfId="0" applyFont="1" applyBorder="1" applyAlignment="1">
      <alignment horizontal="center" vertical="center"/>
    </xf>
    <xf numFmtId="3" fontId="0" fillId="0" borderId="11" xfId="0" applyNumberFormat="1" applyFont="1" applyFill="1" applyBorder="1" applyAlignment="1">
      <alignment horizontal="center" vertical="center"/>
    </xf>
    <xf numFmtId="0" fontId="0" fillId="0" borderId="50" xfId="0" applyFont="1" applyFill="1" applyBorder="1" applyAlignment="1">
      <alignment horizontal="center" vertical="center" wrapText="1"/>
    </xf>
    <xf numFmtId="0" fontId="10" fillId="0" borderId="18" xfId="0" applyFont="1" applyFill="1" applyBorder="1" applyAlignment="1">
      <alignment vertical="center" wrapText="1"/>
    </xf>
    <xf numFmtId="0" fontId="0" fillId="0" borderId="26" xfId="0" applyFont="1" applyFill="1" applyBorder="1" applyAlignment="1">
      <alignment horizontal="center" vertical="center"/>
    </xf>
    <xf numFmtId="3" fontId="0" fillId="0" borderId="51" xfId="0" applyNumberFormat="1" applyFont="1" applyFill="1" applyBorder="1" applyAlignment="1" applyProtection="1">
      <alignment vertical="center"/>
      <protection/>
    </xf>
    <xf numFmtId="3" fontId="0" fillId="0" borderId="23" xfId="0" applyNumberFormat="1" applyFont="1" applyFill="1" applyBorder="1" applyAlignment="1">
      <alignment horizontal="right" vertical="center"/>
    </xf>
    <xf numFmtId="3" fontId="0" fillId="0" borderId="23" xfId="0" applyNumberFormat="1" applyFont="1" applyFill="1" applyBorder="1" applyAlignment="1">
      <alignment horizontal="center" vertical="center"/>
    </xf>
    <xf numFmtId="3" fontId="0" fillId="0" borderId="0" xfId="0" applyNumberFormat="1" applyFont="1" applyAlignment="1">
      <alignment vertical="center"/>
    </xf>
    <xf numFmtId="0" fontId="0" fillId="0" borderId="37" xfId="0" applyFont="1" applyFill="1" applyBorder="1" applyAlignment="1">
      <alignment horizontal="center" vertical="center" wrapText="1"/>
    </xf>
    <xf numFmtId="0" fontId="10" fillId="0" borderId="10" xfId="0" applyFont="1" applyFill="1" applyBorder="1" applyAlignment="1">
      <alignment vertical="center" wrapText="1"/>
    </xf>
    <xf numFmtId="49" fontId="0" fillId="0" borderId="30" xfId="0" applyNumberFormat="1" applyFont="1" applyFill="1" applyBorder="1" applyAlignment="1">
      <alignment horizontal="center" vertical="center"/>
    </xf>
    <xf numFmtId="3" fontId="0" fillId="0" borderId="27" xfId="0" applyNumberFormat="1" applyFont="1" applyFill="1" applyBorder="1" applyAlignment="1" applyProtection="1">
      <alignment vertical="center"/>
      <protection locked="0"/>
    </xf>
    <xf numFmtId="3" fontId="0" fillId="0" borderId="27" xfId="0" applyNumberFormat="1" applyFont="1" applyFill="1" applyBorder="1" applyAlignment="1">
      <alignment horizontal="right" vertical="center"/>
    </xf>
    <xf numFmtId="3" fontId="0" fillId="0" borderId="27" xfId="0" applyNumberFormat="1" applyFont="1" applyFill="1" applyBorder="1" applyAlignment="1">
      <alignment horizontal="center" vertical="center"/>
    </xf>
    <xf numFmtId="0" fontId="10" fillId="0" borderId="37" xfId="0" applyFont="1" applyFill="1" applyBorder="1" applyAlignment="1">
      <alignment horizontal="center" vertical="center" wrapText="1"/>
    </xf>
    <xf numFmtId="0" fontId="0" fillId="0" borderId="10" xfId="0" applyFont="1" applyFill="1" applyBorder="1" applyAlignment="1">
      <alignment vertical="center" wrapText="1"/>
    </xf>
    <xf numFmtId="3" fontId="0" fillId="0" borderId="27" xfId="0" applyNumberFormat="1" applyFont="1" applyFill="1" applyBorder="1" applyAlignment="1" applyProtection="1">
      <alignment vertical="center"/>
      <protection/>
    </xf>
    <xf numFmtId="3" fontId="0" fillId="0" borderId="27" xfId="0" applyNumberFormat="1" applyFont="1" applyFill="1" applyBorder="1" applyAlignment="1">
      <alignment vertical="center"/>
    </xf>
    <xf numFmtId="3" fontId="0" fillId="0" borderId="52" xfId="0" applyNumberFormat="1" applyFont="1" applyFill="1" applyBorder="1" applyAlignment="1">
      <alignment horizontal="right" vertical="center"/>
    </xf>
    <xf numFmtId="3" fontId="10" fillId="0" borderId="27" xfId="0" applyNumberFormat="1" applyFont="1" applyFill="1" applyBorder="1" applyAlignment="1">
      <alignment horizontal="right" vertical="center" wrapText="1"/>
    </xf>
    <xf numFmtId="3" fontId="0" fillId="0" borderId="31" xfId="0" applyNumberFormat="1" applyFont="1" applyFill="1" applyBorder="1" applyAlignment="1">
      <alignment horizontal="center" vertical="center"/>
    </xf>
    <xf numFmtId="0" fontId="0" fillId="0" borderId="0" xfId="0" applyFont="1" applyAlignment="1">
      <alignment vertical="center" wrapText="1"/>
    </xf>
    <xf numFmtId="3" fontId="0" fillId="0" borderId="0" xfId="0" applyNumberFormat="1" applyFont="1" applyFill="1" applyAlignment="1">
      <alignment vertical="center"/>
    </xf>
    <xf numFmtId="3" fontId="0" fillId="0" borderId="0" xfId="0" applyNumberFormat="1" applyFont="1" applyFill="1" applyAlignment="1">
      <alignment horizontal="center" vertical="center"/>
    </xf>
    <xf numFmtId="3" fontId="0" fillId="0" borderId="0" xfId="0" applyNumberFormat="1" applyFont="1" applyAlignment="1">
      <alignment horizontal="center" vertical="center"/>
    </xf>
    <xf numFmtId="3" fontId="0" fillId="0" borderId="0" xfId="0" applyNumberFormat="1" applyFont="1" applyAlignment="1">
      <alignment horizontal="center"/>
    </xf>
    <xf numFmtId="0" fontId="0" fillId="0" borderId="15"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1" xfId="0" applyFont="1" applyBorder="1" applyAlignment="1">
      <alignment horizontal="center" vertical="center" wrapText="1"/>
    </xf>
    <xf numFmtId="0" fontId="15" fillId="0" borderId="40" xfId="0" applyFont="1" applyBorder="1" applyAlignment="1">
      <alignment vertical="center" wrapText="1"/>
    </xf>
    <xf numFmtId="0" fontId="14" fillId="0" borderId="48" xfId="0" applyFont="1" applyBorder="1" applyAlignment="1">
      <alignment horizontal="center" vertical="center" wrapText="1"/>
    </xf>
    <xf numFmtId="0" fontId="0" fillId="0" borderId="53" xfId="0" applyFont="1" applyBorder="1" applyAlignment="1">
      <alignment vertical="center" wrapText="1"/>
    </xf>
    <xf numFmtId="0" fontId="14" fillId="0" borderId="30" xfId="0" applyFont="1" applyBorder="1" applyAlignment="1">
      <alignment horizontal="center" vertical="center" wrapText="1"/>
    </xf>
    <xf numFmtId="3" fontId="0" fillId="0" borderId="23" xfId="0" applyNumberFormat="1" applyFont="1" applyBorder="1" applyAlignment="1">
      <alignment horizontal="center" vertical="center" wrapText="1"/>
    </xf>
    <xf numFmtId="0" fontId="14" fillId="0" borderId="37" xfId="0" applyFont="1" applyBorder="1" applyAlignment="1">
      <alignment vertical="center" wrapText="1"/>
    </xf>
    <xf numFmtId="3" fontId="0" fillId="0" borderId="27" xfId="0" applyNumberFormat="1" applyFont="1" applyBorder="1" applyAlignment="1">
      <alignment horizontal="center" vertical="center" wrapText="1"/>
    </xf>
    <xf numFmtId="3" fontId="0" fillId="0" borderId="31" xfId="0" applyNumberFormat="1" applyFont="1" applyBorder="1" applyAlignment="1">
      <alignment horizontal="center" vertical="center" wrapText="1"/>
    </xf>
    <xf numFmtId="3" fontId="0" fillId="0" borderId="0" xfId="0" applyNumberFormat="1" applyFont="1" applyFill="1" applyBorder="1" applyAlignment="1">
      <alignment horizontal="right" vertical="center" wrapText="1"/>
    </xf>
    <xf numFmtId="3" fontId="10" fillId="0" borderId="0" xfId="0" applyNumberFormat="1" applyFont="1" applyBorder="1" applyAlignment="1">
      <alignment vertical="center" wrapText="1"/>
    </xf>
    <xf numFmtId="3" fontId="0" fillId="0" borderId="0" xfId="0" applyNumberFormat="1" applyFont="1" applyBorder="1" applyAlignment="1">
      <alignment vertical="center"/>
    </xf>
    <xf numFmtId="3" fontId="0" fillId="0" borderId="0" xfId="0" applyNumberFormat="1" applyFont="1" applyAlignment="1">
      <alignment/>
    </xf>
    <xf numFmtId="0" fontId="0" fillId="0" borderId="0" xfId="0" applyFont="1" applyFill="1" applyAlignment="1">
      <alignment/>
    </xf>
    <xf numFmtId="0" fontId="0" fillId="0" borderId="0" xfId="0" applyFont="1" applyFill="1" applyAlignment="1">
      <alignment horizontal="right"/>
    </xf>
    <xf numFmtId="0" fontId="10" fillId="0" borderId="0" xfId="0" applyFont="1" applyFill="1" applyAlignment="1">
      <alignment/>
    </xf>
    <xf numFmtId="49" fontId="0" fillId="34" borderId="50" xfId="59" applyNumberFormat="1" applyFont="1" applyFill="1" applyBorder="1" applyAlignment="1">
      <alignment horizontal="center"/>
      <protection/>
    </xf>
    <xf numFmtId="0" fontId="0" fillId="34" borderId="26" xfId="59" applyFont="1" applyFill="1" applyBorder="1" applyAlignment="1">
      <alignment horizontal="left" vertical="center" wrapText="1"/>
      <protection/>
    </xf>
    <xf numFmtId="0" fontId="0" fillId="0" borderId="0" xfId="0" applyFont="1" applyFill="1" applyBorder="1" applyAlignment="1">
      <alignment/>
    </xf>
    <xf numFmtId="49" fontId="0" fillId="34" borderId="37" xfId="59" applyNumberFormat="1" applyFont="1" applyFill="1" applyBorder="1" applyAlignment="1">
      <alignment horizontal="center"/>
      <protection/>
    </xf>
    <xf numFmtId="0" fontId="0" fillId="34" borderId="30" xfId="59" applyFont="1" applyFill="1" applyBorder="1" applyAlignment="1">
      <alignment horizontal="left" vertical="center" wrapText="1"/>
      <protection/>
    </xf>
    <xf numFmtId="49" fontId="0" fillId="34" borderId="30" xfId="59" applyNumberFormat="1" applyFont="1" applyFill="1" applyBorder="1" applyAlignment="1">
      <alignment horizontal="center" vertical="center" wrapText="1"/>
      <protection/>
    </xf>
    <xf numFmtId="0" fontId="0" fillId="34" borderId="30" xfId="59" applyFont="1" applyFill="1" applyBorder="1" applyAlignment="1">
      <alignment/>
      <protection/>
    </xf>
    <xf numFmtId="0" fontId="0" fillId="34" borderId="30" xfId="59" applyFont="1" applyFill="1" applyBorder="1" applyAlignment="1">
      <alignment horizontal="left" wrapText="1"/>
      <protection/>
    </xf>
    <xf numFmtId="0" fontId="0" fillId="34" borderId="30" xfId="59" applyFont="1" applyFill="1" applyBorder="1" applyAlignment="1">
      <alignment wrapText="1"/>
      <protection/>
    </xf>
    <xf numFmtId="0" fontId="0" fillId="34" borderId="30" xfId="59" applyFont="1" applyFill="1" applyBorder="1" applyAlignment="1">
      <alignment horizontal="left"/>
      <protection/>
    </xf>
    <xf numFmtId="49" fontId="0" fillId="34" borderId="38" xfId="59" applyNumberFormat="1" applyFont="1" applyFill="1" applyBorder="1" applyAlignment="1">
      <alignment horizontal="center"/>
      <protection/>
    </xf>
    <xf numFmtId="0" fontId="0" fillId="34" borderId="34" xfId="59" applyFont="1" applyFill="1" applyBorder="1" applyAlignment="1">
      <alignment horizontal="left" wrapText="1"/>
      <protection/>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3" fontId="0" fillId="0" borderId="0" xfId="0" applyNumberFormat="1" applyFont="1" applyFill="1" applyBorder="1" applyAlignment="1">
      <alignment horizontal="left" vertical="center" wrapText="1"/>
    </xf>
    <xf numFmtId="0" fontId="0" fillId="0" borderId="0" xfId="0" applyFont="1" applyFill="1" applyAlignment="1">
      <alignment/>
    </xf>
    <xf numFmtId="3" fontId="0" fillId="0" borderId="0" xfId="0" applyNumberFormat="1" applyFont="1" applyFill="1" applyBorder="1" applyAlignment="1">
      <alignment/>
    </xf>
    <xf numFmtId="0" fontId="0" fillId="0" borderId="0" xfId="0" applyFont="1" applyFill="1" applyBorder="1" applyAlignment="1">
      <alignment horizontal="right"/>
    </xf>
    <xf numFmtId="3" fontId="0" fillId="34" borderId="23" xfId="59" applyNumberFormat="1" applyFont="1" applyFill="1" applyBorder="1" applyAlignment="1">
      <alignment horizontal="right" vertical="center" wrapText="1"/>
      <protection/>
    </xf>
    <xf numFmtId="3" fontId="0" fillId="34" borderId="27" xfId="59" applyNumberFormat="1" applyFont="1" applyFill="1" applyBorder="1" applyAlignment="1">
      <alignment horizontal="right" vertical="center" wrapText="1"/>
      <protection/>
    </xf>
    <xf numFmtId="3" fontId="0" fillId="34" borderId="27" xfId="59" applyNumberFormat="1" applyFont="1" applyFill="1" applyBorder="1" applyAlignment="1">
      <alignment vertical="center" wrapText="1"/>
      <protection/>
    </xf>
    <xf numFmtId="3" fontId="0" fillId="34" borderId="27" xfId="59" applyNumberFormat="1" applyFont="1" applyFill="1" applyBorder="1" applyAlignment="1">
      <alignment horizontal="right" vertical="center"/>
      <protection/>
    </xf>
    <xf numFmtId="3" fontId="0" fillId="34" borderId="31" xfId="59" applyNumberFormat="1" applyFont="1" applyFill="1" applyBorder="1" applyAlignment="1">
      <alignment horizontal="right" vertical="center" wrapText="1"/>
      <protection/>
    </xf>
    <xf numFmtId="3" fontId="0" fillId="0" borderId="24" xfId="59" applyNumberFormat="1" applyFont="1" applyFill="1" applyBorder="1" applyAlignment="1">
      <alignment horizontal="right" vertical="center" wrapText="1"/>
      <protection/>
    </xf>
    <xf numFmtId="3" fontId="0" fillId="0" borderId="28" xfId="59" applyNumberFormat="1" applyFont="1" applyFill="1" applyBorder="1" applyAlignment="1">
      <alignment horizontal="right" vertical="center" wrapText="1"/>
      <protection/>
    </xf>
    <xf numFmtId="3" fontId="0" fillId="34" borderId="28" xfId="59" applyNumberFormat="1" applyFont="1" applyFill="1" applyBorder="1" applyAlignment="1">
      <alignment horizontal="right" vertical="center" wrapText="1"/>
      <protection/>
    </xf>
    <xf numFmtId="3" fontId="0" fillId="0" borderId="28" xfId="59" applyNumberFormat="1" applyFont="1" applyFill="1" applyBorder="1" applyAlignment="1">
      <alignment horizontal="right" vertical="center"/>
      <protection/>
    </xf>
    <xf numFmtId="3" fontId="0" fillId="0" borderId="32" xfId="59" applyNumberFormat="1" applyFont="1" applyFill="1" applyBorder="1" applyAlignment="1">
      <alignment horizontal="right" vertical="center" wrapText="1"/>
      <protection/>
    </xf>
    <xf numFmtId="0" fontId="61" fillId="0" borderId="0" xfId="0" applyFont="1" applyAlignment="1">
      <alignment/>
    </xf>
    <xf numFmtId="3" fontId="4" fillId="0" borderId="12" xfId="0" applyNumberFormat="1" applyFont="1" applyBorder="1" applyAlignment="1">
      <alignment vertical="center" wrapText="1"/>
    </xf>
    <xf numFmtId="3" fontId="4" fillId="0" borderId="14" xfId="0" applyNumberFormat="1" applyFont="1" applyBorder="1" applyAlignment="1">
      <alignment vertical="center" wrapText="1"/>
    </xf>
    <xf numFmtId="3" fontId="0" fillId="0" borderId="0" xfId="0" applyNumberFormat="1" applyAlignment="1">
      <alignment/>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xf>
    <xf numFmtId="3" fontId="21" fillId="32" borderId="12" xfId="59" applyNumberFormat="1" applyFont="1" applyFill="1" applyBorder="1" applyAlignment="1">
      <alignment horizontal="right" vertical="center" wrapText="1"/>
      <protection/>
    </xf>
    <xf numFmtId="3" fontId="21" fillId="35" borderId="12" xfId="59" applyNumberFormat="1" applyFont="1" applyFill="1" applyBorder="1" applyAlignment="1">
      <alignment horizontal="right" vertical="center" wrapText="1"/>
      <protection/>
    </xf>
    <xf numFmtId="3" fontId="0" fillId="0" borderId="23" xfId="59" applyNumberFormat="1" applyFont="1" applyFill="1" applyBorder="1" applyAlignment="1">
      <alignment horizontal="right" vertical="center" wrapText="1"/>
      <protection/>
    </xf>
    <xf numFmtId="3" fontId="0" fillId="0" borderId="27" xfId="59" applyNumberFormat="1" applyFont="1" applyFill="1" applyBorder="1" applyAlignment="1">
      <alignment horizontal="right" vertical="center" wrapText="1"/>
      <protection/>
    </xf>
    <xf numFmtId="3" fontId="0" fillId="0" borderId="27" xfId="59" applyNumberFormat="1" applyFont="1" applyFill="1" applyBorder="1" applyAlignment="1">
      <alignment horizontal="right" vertical="center"/>
      <protection/>
    </xf>
    <xf numFmtId="3" fontId="0" fillId="0" borderId="31" xfId="59" applyNumberFormat="1" applyFont="1" applyFill="1" applyBorder="1" applyAlignment="1">
      <alignment horizontal="right" vertical="center" wrapText="1"/>
      <protection/>
    </xf>
    <xf numFmtId="0" fontId="8" fillId="0" borderId="10" xfId="0" applyFont="1" applyBorder="1" applyAlignment="1">
      <alignment vertical="center" wrapText="1"/>
    </xf>
    <xf numFmtId="3" fontId="0" fillId="0" borderId="54" xfId="0" applyNumberFormat="1" applyFont="1" applyBorder="1" applyAlignment="1">
      <alignment/>
    </xf>
    <xf numFmtId="3" fontId="14" fillId="0" borderId="55" xfId="0" applyNumberFormat="1" applyFont="1" applyBorder="1" applyAlignment="1">
      <alignment/>
    </xf>
    <xf numFmtId="0" fontId="0" fillId="0" borderId="56" xfId="0" applyFont="1" applyBorder="1" applyAlignment="1">
      <alignment horizontal="center" vertical="center" wrapText="1"/>
    </xf>
    <xf numFmtId="0" fontId="14" fillId="0" borderId="56" xfId="0" applyFont="1" applyBorder="1" applyAlignment="1">
      <alignment horizontal="center" vertical="center" wrapText="1"/>
    </xf>
    <xf numFmtId="3" fontId="0" fillId="0" borderId="57" xfId="0" applyNumberFormat="1" applyFont="1" applyFill="1" applyBorder="1" applyAlignment="1">
      <alignment horizontal="right" vertical="center"/>
    </xf>
    <xf numFmtId="0" fontId="0" fillId="0" borderId="43" xfId="0" applyFont="1" applyBorder="1" applyAlignment="1">
      <alignment horizontal="center" vertical="center"/>
    </xf>
    <xf numFmtId="3" fontId="0" fillId="0" borderId="43" xfId="0" applyNumberFormat="1" applyFont="1" applyFill="1" applyBorder="1" applyAlignment="1">
      <alignment horizontal="center" vertical="center"/>
    </xf>
    <xf numFmtId="0" fontId="0" fillId="0" borderId="43" xfId="0" applyFont="1" applyBorder="1" applyAlignment="1">
      <alignment horizontal="center" vertical="center" wrapText="1"/>
    </xf>
    <xf numFmtId="3" fontId="23" fillId="0" borderId="23" xfId="59" applyNumberFormat="1" applyFont="1" applyFill="1" applyBorder="1" applyAlignment="1">
      <alignment vertical="center" wrapText="1"/>
      <protection/>
    </xf>
    <xf numFmtId="3" fontId="23" fillId="0" borderId="27" xfId="59" applyNumberFormat="1" applyFont="1" applyFill="1" applyBorder="1" applyAlignment="1">
      <alignment vertical="center" wrapText="1"/>
      <protection/>
    </xf>
    <xf numFmtId="3" fontId="23" fillId="34" borderId="27" xfId="59" applyNumberFormat="1" applyFont="1" applyFill="1" applyBorder="1" applyAlignment="1">
      <alignment horizontal="right" vertical="center" wrapText="1"/>
      <protection/>
    </xf>
    <xf numFmtId="3" fontId="23" fillId="0" borderId="27" xfId="59" applyNumberFormat="1" applyFont="1" applyFill="1" applyBorder="1" applyAlignment="1">
      <alignment vertical="center"/>
      <protection/>
    </xf>
    <xf numFmtId="3" fontId="23" fillId="0" borderId="31" xfId="59" applyNumberFormat="1" applyFont="1" applyFill="1" applyBorder="1" applyAlignment="1">
      <alignment vertical="center" wrapText="1"/>
      <protection/>
    </xf>
    <xf numFmtId="4" fontId="1" fillId="0" borderId="10" xfId="0" applyNumberFormat="1" applyFont="1" applyBorder="1" applyAlignment="1">
      <alignment/>
    </xf>
    <xf numFmtId="4" fontId="1" fillId="0" borderId="35" xfId="0" applyNumberFormat="1" applyFont="1" applyBorder="1" applyAlignment="1">
      <alignment/>
    </xf>
    <xf numFmtId="0" fontId="0" fillId="35" borderId="37" xfId="0" applyFont="1" applyFill="1" applyBorder="1" applyAlignment="1">
      <alignment horizontal="center"/>
    </xf>
    <xf numFmtId="0" fontId="0" fillId="35" borderId="10" xfId="0" applyFont="1" applyFill="1" applyBorder="1" applyAlignment="1">
      <alignment wrapText="1"/>
    </xf>
    <xf numFmtId="0" fontId="0" fillId="35" borderId="10" xfId="0" applyFont="1" applyFill="1" applyBorder="1" applyAlignment="1">
      <alignment horizontal="center"/>
    </xf>
    <xf numFmtId="3" fontId="0" fillId="35" borderId="10" xfId="0" applyNumberFormat="1" applyFont="1" applyFill="1" applyBorder="1" applyAlignment="1">
      <alignment horizontal="right"/>
    </xf>
    <xf numFmtId="0" fontId="0" fillId="0" borderId="10" xfId="0" applyFont="1" applyBorder="1" applyAlignment="1">
      <alignment wrapText="1"/>
    </xf>
    <xf numFmtId="0" fontId="0" fillId="0" borderId="10" xfId="0" applyFont="1" applyBorder="1" applyAlignment="1">
      <alignment horizontal="center"/>
    </xf>
    <xf numFmtId="3" fontId="0" fillId="0" borderId="10" xfId="0" applyNumberFormat="1" applyFont="1" applyBorder="1" applyAlignment="1">
      <alignment horizontal="right"/>
    </xf>
    <xf numFmtId="0" fontId="0" fillId="35" borderId="40" xfId="0" applyFont="1" applyFill="1" applyBorder="1" applyAlignment="1">
      <alignment horizontal="center"/>
    </xf>
    <xf numFmtId="0" fontId="0" fillId="0" borderId="41" xfId="0" applyFont="1" applyBorder="1" applyAlignment="1">
      <alignment wrapText="1"/>
    </xf>
    <xf numFmtId="3" fontId="0" fillId="0" borderId="41" xfId="0" applyNumberFormat="1" applyFont="1" applyBorder="1" applyAlignment="1">
      <alignment horizontal="right"/>
    </xf>
    <xf numFmtId="0" fontId="23" fillId="0" borderId="0" xfId="0" applyFont="1" applyAlignment="1">
      <alignment/>
    </xf>
    <xf numFmtId="0" fontId="24" fillId="0" borderId="37" xfId="0" applyFont="1" applyBorder="1" applyAlignment="1">
      <alignment/>
    </xf>
    <xf numFmtId="0" fontId="23" fillId="0" borderId="10" xfId="0" applyFont="1" applyBorder="1" applyAlignment="1">
      <alignment/>
    </xf>
    <xf numFmtId="0" fontId="23" fillId="0" borderId="12" xfId="0" applyFont="1" applyBorder="1" applyAlignment="1">
      <alignment/>
    </xf>
    <xf numFmtId="0" fontId="23" fillId="0" borderId="37" xfId="0" applyFont="1" applyBorder="1" applyAlignment="1">
      <alignment/>
    </xf>
    <xf numFmtId="0" fontId="23" fillId="0" borderId="10" xfId="0" applyFont="1" applyBorder="1" applyAlignment="1">
      <alignment horizontal="center"/>
    </xf>
    <xf numFmtId="3" fontId="23" fillId="0" borderId="10" xfId="0" applyNumberFormat="1" applyFont="1" applyBorder="1" applyAlignment="1">
      <alignment/>
    </xf>
    <xf numFmtId="0" fontId="23" fillId="0" borderId="10" xfId="0" applyFont="1" applyBorder="1" applyAlignment="1">
      <alignment wrapText="1"/>
    </xf>
    <xf numFmtId="3" fontId="23" fillId="0" borderId="12" xfId="0" applyNumberFormat="1" applyFont="1" applyBorder="1" applyAlignment="1">
      <alignment/>
    </xf>
    <xf numFmtId="0" fontId="23" fillId="0" borderId="58" xfId="0" applyFont="1" applyBorder="1" applyAlignment="1">
      <alignment/>
    </xf>
    <xf numFmtId="0" fontId="23" fillId="0" borderId="35" xfId="0" applyFont="1" applyBorder="1" applyAlignment="1">
      <alignment/>
    </xf>
    <xf numFmtId="0" fontId="23" fillId="0" borderId="59" xfId="0" applyFont="1" applyBorder="1" applyAlignment="1">
      <alignment/>
    </xf>
    <xf numFmtId="0" fontId="24" fillId="0" borderId="15" xfId="0" applyFont="1" applyBorder="1" applyAlignment="1">
      <alignment/>
    </xf>
    <xf numFmtId="0" fontId="23" fillId="0" borderId="16" xfId="0" applyFont="1" applyBorder="1" applyAlignment="1">
      <alignment/>
    </xf>
    <xf numFmtId="3" fontId="23" fillId="0" borderId="16" xfId="0" applyNumberFormat="1" applyFont="1" applyBorder="1" applyAlignment="1">
      <alignment/>
    </xf>
    <xf numFmtId="0" fontId="24" fillId="0" borderId="11" xfId="0" applyFont="1" applyBorder="1" applyAlignment="1">
      <alignment/>
    </xf>
    <xf numFmtId="0" fontId="23" fillId="0" borderId="11" xfId="0" applyFont="1" applyBorder="1" applyAlignment="1">
      <alignment/>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3" fillId="0" borderId="10" xfId="0" applyFont="1" applyBorder="1" applyAlignment="1">
      <alignment horizontal="center" wrapText="1"/>
    </xf>
    <xf numFmtId="3" fontId="23" fillId="0" borderId="10" xfId="0" applyNumberFormat="1" applyFont="1" applyBorder="1" applyAlignment="1">
      <alignment horizontal="center"/>
    </xf>
    <xf numFmtId="0" fontId="23" fillId="0" borderId="35" xfId="0" applyFont="1" applyBorder="1" applyAlignment="1">
      <alignment horizontal="center"/>
    </xf>
    <xf numFmtId="0" fontId="23" fillId="0" borderId="16" xfId="0" applyFont="1" applyBorder="1" applyAlignment="1">
      <alignment horizontal="center"/>
    </xf>
    <xf numFmtId="0" fontId="24" fillId="0" borderId="0" xfId="60" applyFont="1">
      <alignment/>
      <protection/>
    </xf>
    <xf numFmtId="0" fontId="23" fillId="0" borderId="0" xfId="60" applyFont="1">
      <alignment/>
      <protection/>
    </xf>
    <xf numFmtId="0" fontId="24" fillId="0" borderId="50" xfId="60" applyFont="1" applyBorder="1" applyAlignment="1">
      <alignment horizontal="center" vertical="center" wrapText="1"/>
      <protection/>
    </xf>
    <xf numFmtId="0" fontId="24" fillId="0" borderId="18" xfId="60" applyFont="1" applyBorder="1" applyAlignment="1">
      <alignment horizontal="center" vertical="center" wrapText="1"/>
      <protection/>
    </xf>
    <xf numFmtId="0" fontId="23" fillId="0" borderId="37" xfId="60" applyFont="1" applyBorder="1">
      <alignment/>
      <protection/>
    </xf>
    <xf numFmtId="0" fontId="23" fillId="0" borderId="10" xfId="60" applyFont="1" applyBorder="1">
      <alignment/>
      <protection/>
    </xf>
    <xf numFmtId="0" fontId="23" fillId="0" borderId="58" xfId="60" applyFont="1" applyBorder="1" applyAlignment="1">
      <alignment horizontal="center" vertical="center"/>
      <protection/>
    </xf>
    <xf numFmtId="0" fontId="23" fillId="0" borderId="10" xfId="60" applyFont="1" applyBorder="1" applyAlignment="1">
      <alignment/>
      <protection/>
    </xf>
    <xf numFmtId="0" fontId="23" fillId="0" borderId="10" xfId="60" applyFont="1" applyBorder="1" applyAlignment="1">
      <alignment horizontal="center"/>
      <protection/>
    </xf>
    <xf numFmtId="0" fontId="23" fillId="0" borderId="12" xfId="60" applyFont="1" applyBorder="1" applyAlignment="1">
      <alignment horizontal="center"/>
      <protection/>
    </xf>
    <xf numFmtId="3" fontId="23" fillId="0" borderId="10" xfId="60" applyNumberFormat="1" applyFont="1" applyFill="1" applyBorder="1" applyAlignment="1">
      <alignment horizontal="center"/>
      <protection/>
    </xf>
    <xf numFmtId="3" fontId="23" fillId="0" borderId="12" xfId="60" applyNumberFormat="1" applyFont="1" applyFill="1" applyBorder="1" applyAlignment="1">
      <alignment horizontal="center"/>
      <protection/>
    </xf>
    <xf numFmtId="0" fontId="23" fillId="0" borderId="58" xfId="60" applyFont="1" applyBorder="1" applyAlignment="1">
      <alignment horizontal="right" vertical="center"/>
      <protection/>
    </xf>
    <xf numFmtId="3" fontId="23" fillId="0" borderId="10" xfId="60" applyNumberFormat="1" applyFont="1" applyFill="1" applyBorder="1" applyAlignment="1">
      <alignment/>
      <protection/>
    </xf>
    <xf numFmtId="3" fontId="23" fillId="0" borderId="10" xfId="60" applyNumberFormat="1" applyFont="1" applyBorder="1">
      <alignment/>
      <protection/>
    </xf>
    <xf numFmtId="3" fontId="23" fillId="0" borderId="12" xfId="60" applyNumberFormat="1" applyFont="1" applyBorder="1">
      <alignment/>
      <protection/>
    </xf>
    <xf numFmtId="3" fontId="23" fillId="0" borderId="60" xfId="60" applyNumberFormat="1" applyFont="1" applyBorder="1" applyAlignment="1">
      <alignment horizontal="right" vertical="center"/>
      <protection/>
    </xf>
    <xf numFmtId="3" fontId="23" fillId="0" borderId="60" xfId="60" applyNumberFormat="1" applyFont="1" applyBorder="1" applyAlignment="1">
      <alignment vertical="center"/>
      <protection/>
    </xf>
    <xf numFmtId="3" fontId="23" fillId="0" borderId="10" xfId="60" applyNumberFormat="1" applyFont="1" applyBorder="1" applyAlignment="1">
      <alignment/>
      <protection/>
    </xf>
    <xf numFmtId="3" fontId="23" fillId="0" borderId="12" xfId="60" applyNumberFormat="1" applyFont="1" applyFill="1" applyBorder="1" applyAlignment="1">
      <alignment/>
      <protection/>
    </xf>
    <xf numFmtId="0" fontId="23" fillId="0" borderId="35" xfId="60" applyFont="1" applyBorder="1" applyAlignment="1">
      <alignment/>
      <protection/>
    </xf>
    <xf numFmtId="3" fontId="23" fillId="0" borderId="35" xfId="60" applyNumberFormat="1" applyFont="1" applyFill="1" applyBorder="1" applyAlignment="1">
      <alignment/>
      <protection/>
    </xf>
    <xf numFmtId="3" fontId="23" fillId="0" borderId="59" xfId="60" applyNumberFormat="1" applyFont="1" applyFill="1" applyBorder="1" applyAlignment="1">
      <alignment/>
      <protection/>
    </xf>
    <xf numFmtId="3" fontId="23" fillId="0" borderId="44" xfId="60" applyNumberFormat="1" applyFont="1" applyBorder="1" applyAlignment="1">
      <alignment vertical="center"/>
      <protection/>
    </xf>
    <xf numFmtId="0" fontId="23" fillId="0" borderId="13" xfId="60" applyFont="1" applyBorder="1" applyAlignment="1">
      <alignment/>
      <protection/>
    </xf>
    <xf numFmtId="3" fontId="23" fillId="0" borderId="13" xfId="60" applyNumberFormat="1" applyFont="1" applyBorder="1">
      <alignment/>
      <protection/>
    </xf>
    <xf numFmtId="3" fontId="23" fillId="0" borderId="14" xfId="60" applyNumberFormat="1" applyFont="1" applyBorder="1">
      <alignment/>
      <protection/>
    </xf>
    <xf numFmtId="3" fontId="0" fillId="0" borderId="10" xfId="0" applyNumberFormat="1" applyFont="1" applyBorder="1" applyAlignment="1">
      <alignment horizontal="right" vertical="center"/>
    </xf>
    <xf numFmtId="3" fontId="23" fillId="0" borderId="10" xfId="60" applyNumberFormat="1" applyFont="1" applyFill="1" applyBorder="1" applyAlignment="1">
      <alignment horizontal="right"/>
      <protection/>
    </xf>
    <xf numFmtId="3" fontId="23" fillId="0" borderId="10" xfId="60" applyNumberFormat="1" applyFont="1" applyBorder="1" applyAlignment="1">
      <alignment horizontal="right"/>
      <protection/>
    </xf>
    <xf numFmtId="3" fontId="23" fillId="0" borderId="35" xfId="60" applyNumberFormat="1" applyFont="1" applyFill="1" applyBorder="1" applyAlignment="1">
      <alignment horizontal="right"/>
      <protection/>
    </xf>
    <xf numFmtId="3" fontId="23" fillId="0" borderId="13" xfId="60" applyNumberFormat="1" applyFont="1" applyBorder="1" applyAlignment="1">
      <alignment horizontal="right"/>
      <protection/>
    </xf>
    <xf numFmtId="3" fontId="23" fillId="0" borderId="13" xfId="60" applyNumberFormat="1" applyFont="1" applyFill="1" applyBorder="1" applyAlignment="1">
      <alignment horizontal="right"/>
      <protection/>
    </xf>
    <xf numFmtId="3" fontId="14" fillId="0" borderId="27" xfId="0" applyNumberFormat="1" applyFont="1" applyBorder="1" applyAlignment="1">
      <alignment horizontal="right" wrapText="1"/>
    </xf>
    <xf numFmtId="3" fontId="14" fillId="0" borderId="52" xfId="0" applyNumberFormat="1" applyFont="1" applyBorder="1" applyAlignment="1">
      <alignment horizontal="right" wrapText="1"/>
    </xf>
    <xf numFmtId="3" fontId="0" fillId="0" borderId="27" xfId="0" applyNumberFormat="1" applyFont="1" applyFill="1" applyBorder="1" applyAlignment="1">
      <alignment horizontal="right" vertical="center" wrapText="1"/>
    </xf>
    <xf numFmtId="3" fontId="0" fillId="0" borderId="27" xfId="0" applyNumberFormat="1" applyFont="1" applyBorder="1" applyAlignment="1">
      <alignment horizontal="right" vertical="center" wrapText="1"/>
    </xf>
    <xf numFmtId="3" fontId="0" fillId="0" borderId="52" xfId="0" applyNumberFormat="1" applyFont="1" applyBorder="1" applyAlignment="1">
      <alignment horizontal="right" vertical="center" wrapText="1"/>
    </xf>
    <xf numFmtId="3" fontId="14" fillId="0" borderId="61" xfId="0" applyNumberFormat="1" applyFont="1" applyBorder="1" applyAlignment="1">
      <alignment horizontal="right" vertical="center" wrapText="1"/>
    </xf>
    <xf numFmtId="3" fontId="0" fillId="0" borderId="27" xfId="0" applyNumberFormat="1" applyFont="1" applyBorder="1" applyAlignment="1">
      <alignment horizontal="right" vertical="center"/>
    </xf>
    <xf numFmtId="3" fontId="0" fillId="0" borderId="52" xfId="0" applyNumberFormat="1" applyFont="1" applyBorder="1" applyAlignment="1">
      <alignment horizontal="right" vertical="center"/>
    </xf>
    <xf numFmtId="3" fontId="14" fillId="0" borderId="61" xfId="0" applyNumberFormat="1" applyFont="1" applyBorder="1" applyAlignment="1">
      <alignment horizontal="right" vertical="center"/>
    </xf>
    <xf numFmtId="0" fontId="10" fillId="0" borderId="43"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6" xfId="0" applyFont="1" applyBorder="1" applyAlignment="1">
      <alignment horizontal="center" vertical="center" wrapText="1"/>
    </xf>
    <xf numFmtId="0" fontId="15" fillId="0" borderId="62" xfId="0" applyFont="1" applyBorder="1" applyAlignment="1">
      <alignment horizontal="center" vertical="center" wrapText="1"/>
    </xf>
    <xf numFmtId="3" fontId="10" fillId="36" borderId="63" xfId="0" applyNumberFormat="1" applyFont="1" applyFill="1" applyBorder="1" applyAlignment="1">
      <alignment horizontal="right" vertical="center" wrapText="1"/>
    </xf>
    <xf numFmtId="3" fontId="10" fillId="36" borderId="11" xfId="0" applyNumberFormat="1" applyFont="1" applyFill="1" applyBorder="1" applyAlignment="1">
      <alignment horizontal="right" vertical="center" wrapText="1"/>
    </xf>
    <xf numFmtId="3" fontId="10" fillId="36" borderId="64" xfId="0" applyNumberFormat="1" applyFont="1" applyFill="1" applyBorder="1" applyAlignment="1">
      <alignment horizontal="right" vertical="center" wrapText="1"/>
    </xf>
    <xf numFmtId="0" fontId="15" fillId="0" borderId="60" xfId="0" applyFont="1" applyFill="1" applyBorder="1" applyAlignment="1">
      <alignment horizontal="center" wrapText="1"/>
    </xf>
    <xf numFmtId="0" fontId="15" fillId="0" borderId="65" xfId="0" applyFont="1" applyFill="1" applyBorder="1" applyAlignment="1">
      <alignment wrapText="1"/>
    </xf>
    <xf numFmtId="0" fontId="15" fillId="0" borderId="66" xfId="0" applyFont="1" applyFill="1" applyBorder="1" applyAlignment="1">
      <alignment horizontal="center" wrapText="1"/>
    </xf>
    <xf numFmtId="0" fontId="15" fillId="0" borderId="15" xfId="0" applyFont="1" applyFill="1" applyBorder="1" applyAlignment="1">
      <alignment horizontal="center" wrapText="1"/>
    </xf>
    <xf numFmtId="0" fontId="15" fillId="0" borderId="16" xfId="0" applyFont="1" applyFill="1" applyBorder="1" applyAlignment="1">
      <alignment wrapText="1"/>
    </xf>
    <xf numFmtId="0" fontId="15" fillId="0" borderId="49" xfId="0" applyFont="1" applyFill="1" applyBorder="1" applyAlignment="1">
      <alignment horizontal="center" wrapText="1"/>
    </xf>
    <xf numFmtId="0" fontId="14" fillId="0" borderId="40" xfId="0" applyFont="1" applyFill="1" applyBorder="1" applyAlignment="1">
      <alignment horizontal="center" wrapText="1"/>
    </xf>
    <xf numFmtId="0" fontId="14" fillId="0" borderId="41" xfId="0" applyFont="1" applyFill="1" applyBorder="1" applyAlignment="1">
      <alignment wrapText="1"/>
    </xf>
    <xf numFmtId="0" fontId="14" fillId="0" borderId="48" xfId="0" applyFont="1" applyFill="1" applyBorder="1" applyAlignment="1">
      <alignment horizontal="center" wrapText="1"/>
    </xf>
    <xf numFmtId="3" fontId="0" fillId="0" borderId="51" xfId="0" applyNumberFormat="1" applyFont="1" applyFill="1" applyBorder="1" applyAlignment="1">
      <alignment horizontal="right" vertical="center" wrapText="1"/>
    </xf>
    <xf numFmtId="3" fontId="0" fillId="0" borderId="51" xfId="0" applyNumberFormat="1" applyFont="1" applyBorder="1" applyAlignment="1">
      <alignment horizontal="right" vertical="center" wrapText="1"/>
    </xf>
    <xf numFmtId="3" fontId="0" fillId="0" borderId="67" xfId="0" applyNumberFormat="1" applyFont="1" applyBorder="1" applyAlignment="1">
      <alignment horizontal="right" vertical="center" wrapText="1"/>
    </xf>
    <xf numFmtId="3" fontId="14" fillId="0" borderId="68" xfId="0" applyNumberFormat="1" applyFont="1" applyBorder="1" applyAlignment="1">
      <alignment horizontal="right" vertical="center" wrapText="1"/>
    </xf>
    <xf numFmtId="0" fontId="14" fillId="0" borderId="58" xfId="0" applyFont="1" applyFill="1" applyBorder="1" applyAlignment="1">
      <alignment horizontal="center" wrapText="1"/>
    </xf>
    <xf numFmtId="0" fontId="14" fillId="0" borderId="35" xfId="0" applyFont="1" applyFill="1" applyBorder="1" applyAlignment="1">
      <alignment wrapText="1"/>
    </xf>
    <xf numFmtId="0" fontId="14" fillId="0" borderId="69" xfId="0" applyFont="1" applyFill="1" applyBorder="1" applyAlignment="1">
      <alignment horizontal="center" wrapText="1"/>
    </xf>
    <xf numFmtId="3" fontId="0" fillId="0" borderId="70" xfId="0" applyNumberFormat="1" applyFont="1" applyFill="1" applyBorder="1" applyAlignment="1">
      <alignment horizontal="right" vertical="center" wrapText="1"/>
    </xf>
    <xf numFmtId="3" fontId="0" fillId="0" borderId="70" xfId="0" applyNumberFormat="1" applyFont="1" applyBorder="1" applyAlignment="1">
      <alignment horizontal="right" vertical="center" wrapText="1"/>
    </xf>
    <xf numFmtId="3" fontId="0" fillId="0" borderId="71" xfId="0" applyNumberFormat="1" applyFont="1" applyBorder="1" applyAlignment="1">
      <alignment horizontal="right" vertical="center" wrapText="1"/>
    </xf>
    <xf numFmtId="3" fontId="14" fillId="0" borderId="72" xfId="0" applyNumberFormat="1" applyFont="1" applyBorder="1" applyAlignment="1">
      <alignment horizontal="right" vertical="center" wrapText="1"/>
    </xf>
    <xf numFmtId="0" fontId="15" fillId="0" borderId="58" xfId="0" applyFont="1" applyFill="1" applyBorder="1" applyAlignment="1">
      <alignment horizontal="center" wrapText="1"/>
    </xf>
    <xf numFmtId="0" fontId="15" fillId="0" borderId="35" xfId="0" applyFont="1" applyFill="1" applyBorder="1" applyAlignment="1">
      <alignment wrapText="1"/>
    </xf>
    <xf numFmtId="0" fontId="15" fillId="0" borderId="69" xfId="0" applyFont="1" applyFill="1" applyBorder="1" applyAlignment="1">
      <alignment horizontal="center" wrapText="1"/>
    </xf>
    <xf numFmtId="3" fontId="10" fillId="0" borderId="70" xfId="0" applyNumberFormat="1" applyFont="1" applyFill="1" applyBorder="1" applyAlignment="1">
      <alignment horizontal="right" vertical="center" wrapText="1"/>
    </xf>
    <xf numFmtId="0" fontId="15" fillId="0" borderId="73" xfId="0" applyFont="1" applyFill="1" applyBorder="1" applyAlignment="1">
      <alignment horizontal="center" wrapText="1"/>
    </xf>
    <xf numFmtId="0" fontId="15" fillId="0" borderId="21" xfId="0" applyFont="1" applyFill="1" applyBorder="1" applyAlignment="1">
      <alignment wrapText="1"/>
    </xf>
    <xf numFmtId="0" fontId="15" fillId="0" borderId="22" xfId="0" applyFont="1" applyFill="1" applyBorder="1" applyAlignment="1">
      <alignment horizontal="center" wrapText="1"/>
    </xf>
    <xf numFmtId="3" fontId="10" fillId="36" borderId="74" xfId="0" applyNumberFormat="1" applyFont="1" applyFill="1" applyBorder="1" applyAlignment="1">
      <alignment horizontal="right" vertical="center" wrapText="1"/>
    </xf>
    <xf numFmtId="3" fontId="10" fillId="36" borderId="43" xfId="0" applyNumberFormat="1" applyFont="1" applyFill="1" applyBorder="1" applyAlignment="1">
      <alignment horizontal="right" vertical="center" wrapText="1"/>
    </xf>
    <xf numFmtId="3" fontId="10" fillId="36" borderId="75" xfId="0" applyNumberFormat="1" applyFont="1" applyFill="1" applyBorder="1" applyAlignment="1">
      <alignment horizontal="right" vertical="center" wrapText="1"/>
    </xf>
    <xf numFmtId="0" fontId="15" fillId="0" borderId="44" xfId="0" applyFont="1" applyFill="1" applyBorder="1" applyAlignment="1">
      <alignment horizontal="center" wrapText="1"/>
    </xf>
    <xf numFmtId="0" fontId="15" fillId="0" borderId="45" xfId="0" applyFont="1" applyFill="1" applyBorder="1" applyAlignment="1">
      <alignment wrapText="1"/>
    </xf>
    <xf numFmtId="0" fontId="15" fillId="0" borderId="46" xfId="0" applyFont="1" applyFill="1" applyBorder="1" applyAlignment="1">
      <alignment horizontal="center" wrapText="1"/>
    </xf>
    <xf numFmtId="3" fontId="10" fillId="36" borderId="36" xfId="0" applyNumberFormat="1" applyFont="1" applyFill="1" applyBorder="1" applyAlignment="1">
      <alignment horizontal="right" vertical="center" wrapText="1"/>
    </xf>
    <xf numFmtId="3" fontId="10" fillId="36" borderId="47" xfId="0" applyNumberFormat="1" applyFont="1" applyFill="1" applyBorder="1" applyAlignment="1">
      <alignment horizontal="right" vertical="center"/>
    </xf>
    <xf numFmtId="3" fontId="10" fillId="36" borderId="36" xfId="0" applyNumberFormat="1" applyFont="1" applyFill="1" applyBorder="1" applyAlignment="1">
      <alignment horizontal="right" vertical="center"/>
    </xf>
    <xf numFmtId="3" fontId="10" fillId="36" borderId="76" xfId="0" applyNumberFormat="1" applyFont="1" applyFill="1" applyBorder="1" applyAlignment="1">
      <alignment horizontal="right" vertical="center"/>
    </xf>
    <xf numFmtId="3" fontId="0" fillId="0" borderId="70" xfId="0" applyNumberFormat="1" applyFont="1" applyBorder="1" applyAlignment="1">
      <alignment horizontal="right" vertical="center"/>
    </xf>
    <xf numFmtId="3" fontId="0" fillId="0" borderId="71" xfId="0" applyNumberFormat="1" applyFont="1" applyBorder="1" applyAlignment="1">
      <alignment horizontal="right" vertical="center"/>
    </xf>
    <xf numFmtId="3" fontId="14" fillId="0" borderId="72" xfId="0" applyNumberFormat="1" applyFont="1" applyBorder="1" applyAlignment="1">
      <alignment horizontal="right" vertical="center"/>
    </xf>
    <xf numFmtId="3" fontId="0" fillId="0" borderId="51" xfId="0" applyNumberFormat="1" applyFont="1" applyFill="1" applyBorder="1" applyAlignment="1">
      <alignment horizontal="right" vertical="center"/>
    </xf>
    <xf numFmtId="3" fontId="0" fillId="0" borderId="67" xfId="0" applyNumberFormat="1" applyFont="1" applyFill="1" applyBorder="1" applyAlignment="1">
      <alignment horizontal="right" vertical="center"/>
    </xf>
    <xf numFmtId="3" fontId="14" fillId="0" borderId="68" xfId="0" applyNumberFormat="1" applyFont="1" applyBorder="1" applyAlignment="1">
      <alignment horizontal="right" vertical="center"/>
    </xf>
    <xf numFmtId="3" fontId="0" fillId="0" borderId="70" xfId="0" applyNumberFormat="1" applyFont="1" applyFill="1" applyBorder="1" applyAlignment="1">
      <alignment horizontal="right" vertical="center"/>
    </xf>
    <xf numFmtId="3" fontId="0" fillId="0" borderId="71" xfId="0" applyNumberFormat="1" applyFont="1" applyFill="1" applyBorder="1" applyAlignment="1">
      <alignment horizontal="right" vertical="center"/>
    </xf>
    <xf numFmtId="3" fontId="10" fillId="36" borderId="11" xfId="0" applyNumberFormat="1" applyFont="1" applyFill="1" applyBorder="1" applyAlignment="1">
      <alignment horizontal="right" vertical="center"/>
    </xf>
    <xf numFmtId="3" fontId="10" fillId="36" borderId="63" xfId="0" applyNumberFormat="1" applyFont="1" applyFill="1" applyBorder="1" applyAlignment="1">
      <alignment horizontal="right" vertical="center"/>
    </xf>
    <xf numFmtId="3" fontId="10" fillId="36" borderId="64" xfId="0" applyNumberFormat="1" applyFont="1" applyFill="1" applyBorder="1" applyAlignment="1">
      <alignment horizontal="right" vertical="center"/>
    </xf>
    <xf numFmtId="3" fontId="10" fillId="0" borderId="51" xfId="0" applyNumberFormat="1" applyFont="1" applyFill="1" applyBorder="1" applyAlignment="1">
      <alignment horizontal="right" vertical="center" wrapText="1"/>
    </xf>
    <xf numFmtId="0" fontId="14" fillId="0" borderId="40" xfId="0" applyFont="1" applyFill="1" applyBorder="1" applyAlignment="1">
      <alignment wrapText="1"/>
    </xf>
    <xf numFmtId="0" fontId="14" fillId="0" borderId="41" xfId="0" applyFont="1" applyFill="1" applyBorder="1" applyAlignment="1">
      <alignment horizontal="left" wrapText="1"/>
    </xf>
    <xf numFmtId="0" fontId="14" fillId="0" borderId="15" xfId="0" applyFont="1" applyFill="1" applyBorder="1" applyAlignment="1">
      <alignment wrapText="1"/>
    </xf>
    <xf numFmtId="0" fontId="14" fillId="0" borderId="16" xfId="0" applyFont="1" applyFill="1" applyBorder="1" applyAlignment="1">
      <alignment horizontal="left" wrapText="1"/>
    </xf>
    <xf numFmtId="0" fontId="14" fillId="0" borderId="49" xfId="0" applyFont="1" applyFill="1" applyBorder="1" applyAlignment="1">
      <alignment horizontal="center" wrapText="1"/>
    </xf>
    <xf numFmtId="0" fontId="14" fillId="0" borderId="35" xfId="0" applyFont="1" applyFill="1" applyBorder="1" applyAlignment="1">
      <alignment horizontal="left" wrapText="1"/>
    </xf>
    <xf numFmtId="0" fontId="15" fillId="0" borderId="16" xfId="0" applyFont="1" applyFill="1" applyBorder="1" applyAlignment="1">
      <alignment horizontal="left" wrapText="1"/>
    </xf>
    <xf numFmtId="3" fontId="0" fillId="36" borderId="63" xfId="0" applyNumberFormat="1" applyFont="1" applyFill="1" applyBorder="1" applyAlignment="1">
      <alignment horizontal="right" vertical="center" wrapText="1"/>
    </xf>
    <xf numFmtId="3" fontId="0" fillId="36" borderId="64" xfId="0" applyNumberFormat="1" applyFont="1" applyFill="1" applyBorder="1" applyAlignment="1">
      <alignment horizontal="right" vertical="center" wrapText="1"/>
    </xf>
    <xf numFmtId="3" fontId="24" fillId="36" borderId="11" xfId="0" applyNumberFormat="1" applyFont="1" applyFill="1" applyBorder="1" applyAlignment="1">
      <alignment vertical="center"/>
    </xf>
    <xf numFmtId="0" fontId="0" fillId="0" borderId="58" xfId="0" applyFont="1" applyFill="1" applyBorder="1" applyAlignment="1">
      <alignment horizontal="center" vertical="center" wrapText="1"/>
    </xf>
    <xf numFmtId="0" fontId="10" fillId="0" borderId="35" xfId="0" applyFont="1" applyFill="1" applyBorder="1" applyAlignment="1">
      <alignment vertical="center" wrapText="1"/>
    </xf>
    <xf numFmtId="49" fontId="0" fillId="0" borderId="69" xfId="0" applyNumberFormat="1" applyFont="1" applyFill="1" applyBorder="1" applyAlignment="1">
      <alignment horizontal="center" vertical="center"/>
    </xf>
    <xf numFmtId="3" fontId="0" fillId="0" borderId="70" xfId="0" applyNumberFormat="1" applyFont="1" applyFill="1" applyBorder="1" applyAlignment="1" applyProtection="1">
      <alignment vertical="center"/>
      <protection locked="0"/>
    </xf>
    <xf numFmtId="0" fontId="10" fillId="0" borderId="40" xfId="0" applyFont="1" applyFill="1" applyBorder="1" applyAlignment="1">
      <alignment horizontal="center" vertical="center" wrapText="1"/>
    </xf>
    <xf numFmtId="0" fontId="10" fillId="0" borderId="41" xfId="0" applyFont="1" applyFill="1" applyBorder="1" applyAlignment="1">
      <alignment vertical="center" wrapText="1"/>
    </xf>
    <xf numFmtId="49" fontId="0" fillId="0" borderId="48" xfId="0" applyNumberFormat="1" applyFont="1" applyFill="1" applyBorder="1" applyAlignment="1">
      <alignment horizontal="center" vertical="center"/>
    </xf>
    <xf numFmtId="0" fontId="0" fillId="0" borderId="15" xfId="0" applyFont="1" applyFill="1" applyBorder="1" applyAlignment="1">
      <alignment horizontal="center" vertical="center" wrapText="1"/>
    </xf>
    <xf numFmtId="0" fontId="10" fillId="0" borderId="16" xfId="0" applyFont="1" applyFill="1" applyBorder="1" applyAlignment="1">
      <alignment vertical="center" wrapText="1"/>
    </xf>
    <xf numFmtId="49" fontId="0" fillId="0" borderId="49" xfId="0" applyNumberFormat="1" applyFont="1" applyFill="1" applyBorder="1" applyAlignment="1">
      <alignment horizontal="center" vertical="center"/>
    </xf>
    <xf numFmtId="3" fontId="10" fillId="36" borderId="11" xfId="0" applyNumberFormat="1" applyFont="1" applyFill="1" applyBorder="1" applyAlignment="1" applyProtection="1">
      <alignment vertical="center"/>
      <protection/>
    </xf>
    <xf numFmtId="3" fontId="10" fillId="36" borderId="63" xfId="0" applyNumberFormat="1" applyFont="1" applyFill="1" applyBorder="1" applyAlignment="1" applyProtection="1">
      <alignment vertical="center"/>
      <protection/>
    </xf>
    <xf numFmtId="0" fontId="0" fillId="0" borderId="40" xfId="0" applyFont="1" applyFill="1" applyBorder="1" applyAlignment="1">
      <alignment horizontal="center" vertical="center" wrapText="1"/>
    </xf>
    <xf numFmtId="0" fontId="0" fillId="0" borderId="41" xfId="0" applyFont="1" applyFill="1" applyBorder="1" applyAlignment="1">
      <alignment vertical="center" wrapText="1"/>
    </xf>
    <xf numFmtId="0" fontId="10" fillId="0" borderId="15" xfId="0" applyFont="1" applyFill="1" applyBorder="1" applyAlignment="1">
      <alignment horizontal="center" vertical="center" wrapText="1"/>
    </xf>
    <xf numFmtId="3" fontId="10" fillId="36" borderId="11" xfId="0" applyNumberFormat="1" applyFont="1" applyFill="1" applyBorder="1" applyAlignment="1" applyProtection="1">
      <alignment vertical="center"/>
      <protection locked="0"/>
    </xf>
    <xf numFmtId="3" fontId="10" fillId="36" borderId="63" xfId="0" applyNumberFormat="1" applyFont="1" applyFill="1" applyBorder="1" applyAlignment="1" applyProtection="1">
      <alignment vertical="center"/>
      <protection locked="0"/>
    </xf>
    <xf numFmtId="0" fontId="0" fillId="0" borderId="35" xfId="0" applyFont="1" applyFill="1" applyBorder="1" applyAlignment="1">
      <alignment vertical="center" wrapText="1"/>
    </xf>
    <xf numFmtId="3" fontId="10" fillId="36" borderId="11" xfId="0" applyNumberFormat="1" applyFont="1" applyFill="1" applyBorder="1" applyAlignment="1" applyProtection="1">
      <alignment horizontal="right" vertical="center"/>
      <protection locked="0"/>
    </xf>
    <xf numFmtId="3" fontId="10" fillId="36" borderId="63" xfId="0" applyNumberFormat="1" applyFont="1" applyFill="1" applyBorder="1" applyAlignment="1" applyProtection="1">
      <alignment horizontal="right" vertical="center"/>
      <protection locked="0"/>
    </xf>
    <xf numFmtId="3" fontId="0" fillId="0" borderId="51" xfId="0" applyNumberFormat="1" applyFont="1" applyFill="1" applyBorder="1" applyAlignment="1" applyProtection="1">
      <alignment vertical="center"/>
      <protection locked="0"/>
    </xf>
    <xf numFmtId="3" fontId="0" fillId="0" borderId="70" xfId="0" applyNumberFormat="1" applyFont="1" applyFill="1" applyBorder="1" applyAlignment="1" applyProtection="1">
      <alignment vertical="center"/>
      <protection/>
    </xf>
    <xf numFmtId="0" fontId="10" fillId="0" borderId="58" xfId="0" applyFont="1" applyFill="1" applyBorder="1" applyAlignment="1">
      <alignment horizontal="center" vertical="center" wrapText="1"/>
    </xf>
    <xf numFmtId="0" fontId="0" fillId="0" borderId="35" xfId="0" applyFont="1" applyFill="1" applyBorder="1" applyAlignment="1">
      <alignment vertical="center"/>
    </xf>
    <xf numFmtId="3" fontId="0" fillId="0" borderId="51" xfId="0" applyNumberFormat="1" applyFont="1" applyFill="1" applyBorder="1" applyAlignment="1">
      <alignment vertical="center"/>
    </xf>
    <xf numFmtId="3" fontId="10" fillId="36" borderId="11" xfId="0" applyNumberFormat="1" applyFont="1" applyFill="1" applyBorder="1" applyAlignment="1">
      <alignment vertical="center"/>
    </xf>
    <xf numFmtId="3" fontId="0" fillId="0" borderId="70" xfId="0" applyNumberFormat="1" applyFont="1" applyFill="1" applyBorder="1" applyAlignment="1">
      <alignment vertical="center"/>
    </xf>
    <xf numFmtId="0" fontId="10" fillId="0" borderId="69" xfId="0" applyFont="1" applyFill="1" applyBorder="1" applyAlignment="1">
      <alignment horizontal="center" vertical="center" wrapText="1"/>
    </xf>
    <xf numFmtId="3" fontId="10" fillId="0" borderId="71" xfId="0" applyNumberFormat="1" applyFont="1" applyFill="1" applyBorder="1" applyAlignment="1">
      <alignment horizontal="right" vertical="center" wrapText="1"/>
    </xf>
    <xf numFmtId="3" fontId="10" fillId="36" borderId="63" xfId="0" applyNumberFormat="1" applyFont="1" applyFill="1" applyBorder="1" applyAlignment="1">
      <alignment vertical="center"/>
    </xf>
    <xf numFmtId="0" fontId="10" fillId="0" borderId="44" xfId="0" applyFont="1" applyFill="1" applyBorder="1" applyAlignment="1">
      <alignment horizontal="center" vertical="center" wrapText="1"/>
    </xf>
    <xf numFmtId="0" fontId="10" fillId="0" borderId="45" xfId="0" applyFont="1" applyFill="1" applyBorder="1" applyAlignment="1">
      <alignment vertical="center" wrapText="1"/>
    </xf>
    <xf numFmtId="49" fontId="0" fillId="0" borderId="46" xfId="0" applyNumberFormat="1" applyFont="1" applyFill="1" applyBorder="1" applyAlignment="1">
      <alignment horizontal="center" vertical="center"/>
    </xf>
    <xf numFmtId="3" fontId="0" fillId="0" borderId="47" xfId="0" applyNumberFormat="1" applyFont="1" applyFill="1" applyBorder="1" applyAlignment="1">
      <alignment vertical="center"/>
    </xf>
    <xf numFmtId="3" fontId="0" fillId="0" borderId="47" xfId="0" applyNumberFormat="1" applyFont="1" applyFill="1" applyBorder="1" applyAlignment="1">
      <alignment horizontal="right" vertical="center"/>
    </xf>
    <xf numFmtId="3" fontId="0" fillId="0" borderId="36" xfId="0" applyNumberFormat="1" applyFont="1" applyFill="1" applyBorder="1" applyAlignment="1">
      <alignment horizontal="right" vertical="center"/>
    </xf>
    <xf numFmtId="3" fontId="0" fillId="0" borderId="57" xfId="0" applyNumberFormat="1" applyFont="1" applyFill="1" applyBorder="1" applyAlignment="1" applyProtection="1">
      <alignment vertical="center"/>
      <protection/>
    </xf>
    <xf numFmtId="3" fontId="0" fillId="0" borderId="71" xfId="0" applyNumberFormat="1" applyFont="1" applyFill="1" applyBorder="1" applyAlignment="1" applyProtection="1">
      <alignment vertical="center"/>
      <protection locked="0"/>
    </xf>
    <xf numFmtId="0" fontId="15" fillId="0" borderId="60" xfId="0" applyFont="1" applyBorder="1" applyAlignment="1">
      <alignment vertical="center" wrapText="1"/>
    </xf>
    <xf numFmtId="0" fontId="14" fillId="0" borderId="66"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75" xfId="0" applyFont="1" applyBorder="1" applyAlignment="1">
      <alignment vertical="center" wrapText="1"/>
    </xf>
    <xf numFmtId="0" fontId="14" fillId="0" borderId="62" xfId="0" applyFont="1" applyBorder="1" applyAlignment="1">
      <alignment vertical="center" wrapText="1"/>
    </xf>
    <xf numFmtId="0" fontId="14" fillId="0" borderId="40" xfId="0" applyFont="1" applyBorder="1" applyAlignment="1">
      <alignment vertical="center" wrapText="1"/>
    </xf>
    <xf numFmtId="3" fontId="14" fillId="0" borderId="51" xfId="0" applyNumberFormat="1" applyFont="1" applyBorder="1" applyAlignment="1">
      <alignment horizontal="right" wrapText="1"/>
    </xf>
    <xf numFmtId="3" fontId="14" fillId="0" borderId="67" xfId="0" applyNumberFormat="1" applyFont="1" applyBorder="1" applyAlignment="1">
      <alignment horizontal="right" wrapText="1"/>
    </xf>
    <xf numFmtId="0" fontId="15" fillId="0" borderId="15" xfId="0" applyFont="1" applyBorder="1" applyAlignment="1">
      <alignment vertical="center" wrapText="1"/>
    </xf>
    <xf numFmtId="0" fontId="14" fillId="0" borderId="49" xfId="0" applyFont="1" applyBorder="1" applyAlignment="1">
      <alignment horizontal="center" vertical="center" wrapText="1"/>
    </xf>
    <xf numFmtId="3" fontId="15" fillId="36" borderId="11" xfId="0" applyNumberFormat="1" applyFont="1" applyFill="1" applyBorder="1" applyAlignment="1">
      <alignment horizontal="right" wrapText="1"/>
    </xf>
    <xf numFmtId="3" fontId="15" fillId="36" borderId="63" xfId="0" applyNumberFormat="1" applyFont="1" applyFill="1" applyBorder="1" applyAlignment="1">
      <alignment horizontal="right" wrapText="1"/>
    </xf>
    <xf numFmtId="0" fontId="14" fillId="0" borderId="58" xfId="0" applyFont="1" applyBorder="1" applyAlignment="1">
      <alignment vertical="center" wrapText="1"/>
    </xf>
    <xf numFmtId="0" fontId="14" fillId="0" borderId="69" xfId="0" applyFont="1" applyBorder="1" applyAlignment="1">
      <alignment horizontal="center" vertical="center" wrapText="1"/>
    </xf>
    <xf numFmtId="3" fontId="14" fillId="0" borderId="70" xfId="0" applyNumberFormat="1" applyFont="1" applyBorder="1" applyAlignment="1">
      <alignment horizontal="right" wrapText="1"/>
    </xf>
    <xf numFmtId="3" fontId="14" fillId="0" borderId="71" xfId="0" applyNumberFormat="1" applyFont="1" applyBorder="1" applyAlignment="1">
      <alignment horizontal="right" wrapText="1"/>
    </xf>
    <xf numFmtId="3" fontId="10" fillId="0" borderId="53" xfId="0" applyNumberFormat="1" applyFont="1" applyFill="1" applyBorder="1" applyAlignment="1">
      <alignment horizontal="right" wrapText="1"/>
    </xf>
    <xf numFmtId="3" fontId="0" fillId="0" borderId="53" xfId="0" applyNumberFormat="1" applyFont="1" applyFill="1" applyBorder="1" applyAlignment="1">
      <alignment horizontal="right" wrapText="1"/>
    </xf>
    <xf numFmtId="3" fontId="0" fillId="0" borderId="56" xfId="0" applyNumberFormat="1" applyFont="1" applyFill="1" applyBorder="1" applyAlignment="1">
      <alignment horizontal="right" wrapText="1"/>
    </xf>
    <xf numFmtId="3" fontId="15" fillId="0" borderId="51" xfId="0" applyNumberFormat="1" applyFont="1" applyBorder="1" applyAlignment="1">
      <alignment horizontal="right" wrapText="1"/>
    </xf>
    <xf numFmtId="0" fontId="15" fillId="0" borderId="73" xfId="0" applyFont="1" applyBorder="1" applyAlignment="1">
      <alignment vertical="center" wrapText="1"/>
    </xf>
    <xf numFmtId="0" fontId="14" fillId="0" borderId="22" xfId="0" applyFont="1" applyBorder="1" applyAlignment="1">
      <alignment horizontal="center" vertical="center" wrapText="1"/>
    </xf>
    <xf numFmtId="3" fontId="15" fillId="36" borderId="43" xfId="0" applyNumberFormat="1" applyFont="1" applyFill="1" applyBorder="1" applyAlignment="1">
      <alignment horizontal="right" wrapText="1"/>
    </xf>
    <xf numFmtId="3" fontId="15" fillId="36" borderId="74" xfId="0" applyNumberFormat="1" applyFont="1" applyFill="1" applyBorder="1" applyAlignment="1">
      <alignment horizontal="right" wrapText="1"/>
    </xf>
    <xf numFmtId="0" fontId="15" fillId="0" borderId="44" xfId="0" applyFont="1" applyBorder="1" applyAlignment="1">
      <alignment vertical="center" wrapText="1"/>
    </xf>
    <xf numFmtId="3" fontId="15" fillId="36" borderId="47" xfId="0" applyNumberFormat="1" applyFont="1" applyFill="1" applyBorder="1" applyAlignment="1">
      <alignment horizontal="right" wrapText="1"/>
    </xf>
    <xf numFmtId="3" fontId="15" fillId="36" borderId="36" xfId="0" applyNumberFormat="1" applyFont="1" applyFill="1" applyBorder="1" applyAlignment="1">
      <alignment horizontal="right" wrapText="1"/>
    </xf>
    <xf numFmtId="0" fontId="15" fillId="0" borderId="58" xfId="0" applyFont="1" applyBorder="1" applyAlignment="1">
      <alignment vertical="center" wrapText="1"/>
    </xf>
    <xf numFmtId="3" fontId="15" fillId="0" borderId="70" xfId="0" applyNumberFormat="1" applyFont="1" applyBorder="1" applyAlignment="1">
      <alignment horizontal="right" wrapText="1"/>
    </xf>
    <xf numFmtId="0" fontId="14" fillId="37" borderId="15" xfId="0" applyFont="1" applyFill="1" applyBorder="1" applyAlignment="1" applyProtection="1">
      <alignment horizontal="center" vertical="center" wrapText="1"/>
      <protection/>
    </xf>
    <xf numFmtId="49" fontId="0" fillId="37" borderId="16" xfId="0" applyNumberFormat="1" applyFont="1" applyFill="1" applyBorder="1" applyAlignment="1" applyProtection="1">
      <alignment horizontal="center" vertical="center" wrapText="1"/>
      <protection/>
    </xf>
    <xf numFmtId="0" fontId="62" fillId="37" borderId="16" xfId="0" applyFont="1" applyFill="1" applyBorder="1" applyAlignment="1">
      <alignment horizontal="center" vertical="center" wrapText="1"/>
    </xf>
    <xf numFmtId="0" fontId="62" fillId="37" borderId="17" xfId="0" applyFont="1" applyFill="1" applyBorder="1" applyAlignment="1">
      <alignment horizontal="center" vertical="center" wrapText="1"/>
    </xf>
    <xf numFmtId="0" fontId="62" fillId="0" borderId="0" xfId="0" applyFont="1" applyAlignment="1">
      <alignment/>
    </xf>
    <xf numFmtId="4" fontId="0" fillId="38" borderId="41" xfId="0" applyNumberFormat="1" applyFont="1" applyFill="1" applyBorder="1" applyAlignment="1">
      <alignment horizontal="center" vertical="center" wrapText="1"/>
    </xf>
    <xf numFmtId="0" fontId="0" fillId="0" borderId="41" xfId="0" applyFont="1" applyBorder="1" applyAlignment="1">
      <alignment horizontal="center"/>
    </xf>
    <xf numFmtId="3" fontId="0" fillId="0" borderId="42" xfId="0" applyNumberFormat="1" applyFont="1" applyBorder="1" applyAlignment="1">
      <alignment/>
    </xf>
    <xf numFmtId="3" fontId="0" fillId="0" borderId="12" xfId="0" applyNumberFormat="1" applyFont="1" applyBorder="1" applyAlignment="1">
      <alignment/>
    </xf>
    <xf numFmtId="0" fontId="0" fillId="35" borderId="35" xfId="0" applyFont="1" applyFill="1" applyBorder="1" applyAlignment="1">
      <alignment wrapText="1"/>
    </xf>
    <xf numFmtId="0" fontId="0" fillId="35" borderId="35" xfId="0" applyFont="1" applyFill="1" applyBorder="1" applyAlignment="1">
      <alignment horizontal="center"/>
    </xf>
    <xf numFmtId="3" fontId="0" fillId="35" borderId="35" xfId="0" applyNumberFormat="1" applyFont="1" applyFill="1" applyBorder="1" applyAlignment="1">
      <alignment horizontal="right"/>
    </xf>
    <xf numFmtId="3" fontId="0" fillId="0" borderId="59" xfId="0" applyNumberFormat="1" applyFont="1" applyBorder="1" applyAlignment="1">
      <alignment/>
    </xf>
    <xf numFmtId="3" fontId="0" fillId="37" borderId="16" xfId="0" applyNumberFormat="1" applyFont="1" applyFill="1" applyBorder="1" applyAlignment="1">
      <alignment horizontal="right"/>
    </xf>
    <xf numFmtId="3" fontId="62" fillId="0" borderId="0" xfId="0" applyNumberFormat="1" applyFont="1" applyAlignment="1">
      <alignment/>
    </xf>
    <xf numFmtId="49" fontId="0" fillId="32" borderId="33" xfId="0" applyNumberFormat="1" applyFont="1" applyFill="1" applyBorder="1" applyAlignment="1" applyProtection="1">
      <alignment horizontal="center" vertical="center" wrapText="1"/>
      <protection/>
    </xf>
    <xf numFmtId="49" fontId="0" fillId="32" borderId="34" xfId="0" applyNumberFormat="1" applyFont="1" applyFill="1" applyBorder="1" applyAlignment="1" applyProtection="1">
      <alignment horizontal="center" vertical="center" wrapText="1"/>
      <protection/>
    </xf>
    <xf numFmtId="49" fontId="0" fillId="32" borderId="38" xfId="0" applyNumberFormat="1" applyFont="1" applyFill="1" applyBorder="1" applyAlignment="1" applyProtection="1">
      <alignment horizontal="center" vertical="center" wrapText="1"/>
      <protection/>
    </xf>
    <xf numFmtId="49" fontId="0" fillId="32" borderId="14" xfId="0" applyNumberFormat="1" applyFont="1" applyFill="1" applyBorder="1" applyAlignment="1" applyProtection="1">
      <alignment horizontal="center" vertical="center" wrapText="1"/>
      <protection/>
    </xf>
    <xf numFmtId="3" fontId="14" fillId="0" borderId="48" xfId="0" applyNumberFormat="1" applyFont="1" applyBorder="1" applyAlignment="1">
      <alignment horizontal="right"/>
    </xf>
    <xf numFmtId="3" fontId="0" fillId="35" borderId="42" xfId="0" applyNumberFormat="1" applyFont="1" applyFill="1" applyBorder="1" applyAlignment="1" applyProtection="1">
      <alignment horizontal="right" vertical="center" wrapText="1"/>
      <protection/>
    </xf>
    <xf numFmtId="3" fontId="0" fillId="35" borderId="48" xfId="0" applyNumberFormat="1" applyFont="1" applyFill="1" applyBorder="1" applyAlignment="1" applyProtection="1">
      <alignment horizontal="right" vertical="center" wrapText="1"/>
      <protection/>
    </xf>
    <xf numFmtId="3" fontId="0" fillId="35" borderId="40" xfId="0" applyNumberFormat="1" applyFont="1" applyFill="1" applyBorder="1" applyAlignment="1" applyProtection="1">
      <alignment horizontal="right" vertical="center" wrapText="1"/>
      <protection/>
    </xf>
    <xf numFmtId="3" fontId="14" fillId="32" borderId="77" xfId="0" applyNumberFormat="1" applyFont="1" applyFill="1" applyBorder="1" applyAlignment="1">
      <alignment/>
    </xf>
    <xf numFmtId="3" fontId="14" fillId="32" borderId="64" xfId="0" applyNumberFormat="1" applyFont="1" applyFill="1" applyBorder="1" applyAlignment="1">
      <alignment/>
    </xf>
    <xf numFmtId="3" fontId="14" fillId="0" borderId="0" xfId="0" applyNumberFormat="1" applyFont="1" applyBorder="1" applyAlignment="1">
      <alignment/>
    </xf>
    <xf numFmtId="3" fontId="14" fillId="0" borderId="0" xfId="0" applyNumberFormat="1" applyFont="1" applyBorder="1" applyAlignment="1">
      <alignment horizontal="right"/>
    </xf>
    <xf numFmtId="3" fontId="61" fillId="0" borderId="0" xfId="0" applyNumberFormat="1" applyFont="1" applyAlignment="1">
      <alignment/>
    </xf>
    <xf numFmtId="3" fontId="14" fillId="0" borderId="51" xfId="0" applyNumberFormat="1" applyFont="1" applyBorder="1" applyAlignment="1">
      <alignment horizontal="right" vertical="center" wrapText="1"/>
    </xf>
    <xf numFmtId="3" fontId="14" fillId="0" borderId="67" xfId="0" applyNumberFormat="1" applyFont="1" applyBorder="1" applyAlignment="1">
      <alignment horizontal="right" vertical="center" wrapText="1"/>
    </xf>
    <xf numFmtId="3" fontId="14" fillId="0" borderId="27" xfId="0" applyNumberFormat="1" applyFont="1" applyBorder="1" applyAlignment="1">
      <alignment horizontal="right" vertical="center" wrapText="1"/>
    </xf>
    <xf numFmtId="3" fontId="14" fillId="0" borderId="52" xfId="0" applyNumberFormat="1" applyFont="1" applyBorder="1" applyAlignment="1">
      <alignment horizontal="right" vertical="center" wrapText="1"/>
    </xf>
    <xf numFmtId="3" fontId="14" fillId="0" borderId="70" xfId="0" applyNumberFormat="1" applyFont="1" applyBorder="1" applyAlignment="1">
      <alignment horizontal="right" vertical="center" wrapText="1"/>
    </xf>
    <xf numFmtId="3" fontId="14" fillId="0" borderId="71" xfId="0" applyNumberFormat="1" applyFont="1" applyBorder="1" applyAlignment="1">
      <alignment horizontal="right" vertical="center" wrapText="1"/>
    </xf>
    <xf numFmtId="3" fontId="14" fillId="34" borderId="51" xfId="0" applyNumberFormat="1" applyFont="1" applyFill="1" applyBorder="1" applyAlignment="1" applyProtection="1">
      <alignment vertical="center"/>
      <protection/>
    </xf>
    <xf numFmtId="3" fontId="14" fillId="34" borderId="27" xfId="0" applyNumberFormat="1" applyFont="1" applyFill="1" applyBorder="1" applyAlignment="1" applyProtection="1">
      <alignment vertical="center"/>
      <protection locked="0"/>
    </xf>
    <xf numFmtId="3" fontId="14" fillId="34" borderId="27" xfId="0" applyNumberFormat="1" applyFont="1" applyFill="1" applyBorder="1" applyAlignment="1" applyProtection="1">
      <alignment vertical="center"/>
      <protection/>
    </xf>
    <xf numFmtId="3" fontId="14" fillId="34" borderId="70" xfId="0" applyNumberFormat="1" applyFont="1" applyFill="1" applyBorder="1" applyAlignment="1" applyProtection="1">
      <alignment vertical="center"/>
      <protection locked="0"/>
    </xf>
    <xf numFmtId="3" fontId="14" fillId="34" borderId="51" xfId="0" applyNumberFormat="1" applyFont="1" applyFill="1" applyBorder="1" applyAlignment="1">
      <alignment vertical="center"/>
    </xf>
    <xf numFmtId="3" fontId="14" fillId="34" borderId="27" xfId="0" applyNumberFormat="1" applyFont="1" applyFill="1" applyBorder="1" applyAlignment="1">
      <alignment vertical="center"/>
    </xf>
    <xf numFmtId="3" fontId="14" fillId="34" borderId="70" xfId="0" applyNumberFormat="1" applyFont="1" applyFill="1" applyBorder="1" applyAlignment="1">
      <alignment vertical="center"/>
    </xf>
    <xf numFmtId="3" fontId="14" fillId="34" borderId="51" xfId="0" applyNumberFormat="1" applyFont="1" applyFill="1" applyBorder="1" applyAlignment="1" applyProtection="1">
      <alignment vertical="center"/>
      <protection locked="0"/>
    </xf>
    <xf numFmtId="3" fontId="10" fillId="36" borderId="76" xfId="0" applyNumberFormat="1" applyFont="1" applyFill="1" applyBorder="1" applyAlignment="1">
      <alignment horizontal="right" vertical="center" wrapText="1"/>
    </xf>
    <xf numFmtId="3" fontId="10" fillId="36" borderId="17" xfId="0" applyNumberFormat="1" applyFont="1" applyFill="1" applyBorder="1" applyAlignment="1">
      <alignment horizontal="right" vertical="center"/>
    </xf>
    <xf numFmtId="3" fontId="16" fillId="0" borderId="0" xfId="0" applyNumberFormat="1" applyFont="1" applyAlignment="1">
      <alignment/>
    </xf>
    <xf numFmtId="3" fontId="24" fillId="36" borderId="11" xfId="0" applyNumberFormat="1" applyFont="1" applyFill="1" applyBorder="1" applyAlignment="1" applyProtection="1">
      <alignment vertical="center"/>
      <protection/>
    </xf>
    <xf numFmtId="3" fontId="24" fillId="36" borderId="53" xfId="0" applyNumberFormat="1" applyFont="1" applyFill="1" applyBorder="1" applyAlignment="1" applyProtection="1">
      <alignment vertical="center"/>
      <protection locked="0"/>
    </xf>
    <xf numFmtId="3" fontId="23" fillId="0" borderId="18" xfId="0" applyNumberFormat="1" applyFont="1" applyFill="1" applyBorder="1" applyAlignment="1" applyProtection="1">
      <alignment vertical="center"/>
      <protection/>
    </xf>
    <xf numFmtId="3" fontId="23" fillId="0" borderId="10" xfId="0" applyNumberFormat="1" applyFont="1" applyFill="1" applyBorder="1" applyAlignment="1" applyProtection="1">
      <alignment vertical="center"/>
      <protection locked="0"/>
    </xf>
    <xf numFmtId="3" fontId="23" fillId="0" borderId="10" xfId="0" applyNumberFormat="1" applyFont="1" applyFill="1" applyBorder="1" applyAlignment="1" applyProtection="1">
      <alignment vertical="center"/>
      <protection/>
    </xf>
    <xf numFmtId="3" fontId="23" fillId="0" borderId="13" xfId="0" applyNumberFormat="1" applyFont="1" applyFill="1" applyBorder="1" applyAlignment="1" applyProtection="1">
      <alignment vertical="center"/>
      <protection locked="0"/>
    </xf>
    <xf numFmtId="3" fontId="24" fillId="36" borderId="11" xfId="0" applyNumberFormat="1" applyFont="1" applyFill="1" applyBorder="1" applyAlignment="1" applyProtection="1">
      <alignment horizontal="right" vertical="center"/>
      <protection locked="0"/>
    </xf>
    <xf numFmtId="3" fontId="23" fillId="0" borderId="18" xfId="0" applyNumberFormat="1" applyFont="1" applyFill="1" applyBorder="1" applyAlignment="1">
      <alignment vertical="center"/>
    </xf>
    <xf numFmtId="3" fontId="23" fillId="0" borderId="10" xfId="0" applyNumberFormat="1" applyFont="1" applyFill="1" applyBorder="1" applyAlignment="1">
      <alignment vertical="center"/>
    </xf>
    <xf numFmtId="3" fontId="23" fillId="0" borderId="13" xfId="0" applyNumberFormat="1" applyFont="1" applyFill="1" applyBorder="1" applyAlignment="1">
      <alignment vertical="center"/>
    </xf>
    <xf numFmtId="3" fontId="23" fillId="0" borderId="18"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3" fontId="23" fillId="0" borderId="13" xfId="0" applyNumberFormat="1" applyFont="1" applyFill="1" applyBorder="1" applyAlignment="1">
      <alignment horizontal="right" vertical="center"/>
    </xf>
    <xf numFmtId="3" fontId="23" fillId="0" borderId="35" xfId="0" applyNumberFormat="1" applyFont="1" applyFill="1" applyBorder="1" applyAlignment="1">
      <alignment vertical="center"/>
    </xf>
    <xf numFmtId="3" fontId="23" fillId="0" borderId="41" xfId="0" applyNumberFormat="1" applyFont="1" applyFill="1" applyBorder="1" applyAlignment="1">
      <alignment horizontal="right" vertical="center"/>
    </xf>
    <xf numFmtId="3" fontId="23" fillId="0" borderId="35" xfId="0" applyNumberFormat="1" applyFont="1" applyFill="1" applyBorder="1" applyAlignment="1" applyProtection="1">
      <alignment vertical="center"/>
      <protection locked="0"/>
    </xf>
    <xf numFmtId="3" fontId="24" fillId="36" borderId="23" xfId="0" applyNumberFormat="1" applyFont="1" applyFill="1" applyBorder="1" applyAlignment="1" applyProtection="1">
      <alignment horizontal="right" vertical="center"/>
      <protection locked="0"/>
    </xf>
    <xf numFmtId="3" fontId="24" fillId="36" borderId="31" xfId="0" applyNumberFormat="1" applyFont="1" applyFill="1" applyBorder="1" applyAlignment="1" applyProtection="1">
      <alignment horizontal="right" vertical="center"/>
      <protection locked="0"/>
    </xf>
    <xf numFmtId="3" fontId="23" fillId="0" borderId="41" xfId="0" applyNumberFormat="1" applyFont="1" applyFill="1" applyBorder="1" applyAlignment="1" applyProtection="1">
      <alignment vertical="center"/>
      <protection locked="0"/>
    </xf>
    <xf numFmtId="3" fontId="24" fillId="36" borderId="11" xfId="0" applyNumberFormat="1" applyFont="1" applyFill="1" applyBorder="1" applyAlignment="1">
      <alignment horizontal="right" vertical="center"/>
    </xf>
    <xf numFmtId="3" fontId="23" fillId="0" borderId="41" xfId="0" applyNumberFormat="1" applyFont="1" applyFill="1" applyBorder="1" applyAlignment="1">
      <alignment vertical="center"/>
    </xf>
    <xf numFmtId="3" fontId="23" fillId="0" borderId="35" xfId="0" applyNumberFormat="1" applyFont="1" applyFill="1" applyBorder="1" applyAlignment="1">
      <alignment horizontal="right" vertical="center"/>
    </xf>
    <xf numFmtId="3" fontId="24" fillId="36" borderId="47" xfId="0" applyNumberFormat="1" applyFont="1" applyFill="1" applyBorder="1" applyAlignment="1">
      <alignment horizontal="right" vertical="center"/>
    </xf>
    <xf numFmtId="3" fontId="24" fillId="36" borderId="43" xfId="0" applyNumberFormat="1" applyFont="1" applyFill="1" applyBorder="1" applyAlignment="1">
      <alignment horizontal="right" vertical="center"/>
    </xf>
    <xf numFmtId="3" fontId="23" fillId="0" borderId="47" xfId="0" applyNumberFormat="1" applyFont="1" applyFill="1" applyBorder="1" applyAlignment="1">
      <alignment vertical="center"/>
    </xf>
    <xf numFmtId="3" fontId="23" fillId="0" borderId="18" xfId="59" applyNumberFormat="1" applyFont="1" applyFill="1" applyBorder="1" applyAlignment="1">
      <alignment vertical="center" wrapText="1"/>
      <protection/>
    </xf>
    <xf numFmtId="3" fontId="23" fillId="0" borderId="10" xfId="59" applyNumberFormat="1" applyFont="1" applyFill="1" applyBorder="1" applyAlignment="1">
      <alignment vertical="center" wrapText="1"/>
      <protection/>
    </xf>
    <xf numFmtId="3" fontId="23" fillId="34" borderId="10" xfId="59" applyNumberFormat="1" applyFont="1" applyFill="1" applyBorder="1" applyAlignment="1">
      <alignment horizontal="right" vertical="center" wrapText="1"/>
      <protection/>
    </xf>
    <xf numFmtId="3" fontId="23" fillId="0" borderId="30" xfId="59" applyNumberFormat="1" applyFont="1" applyFill="1" applyBorder="1" applyAlignment="1">
      <alignment vertical="center"/>
      <protection/>
    </xf>
    <xf numFmtId="3" fontId="23" fillId="0" borderId="30" xfId="59" applyNumberFormat="1" applyFont="1" applyFill="1" applyBorder="1" applyAlignment="1">
      <alignment vertical="center" wrapText="1"/>
      <protection/>
    </xf>
    <xf numFmtId="3" fontId="23" fillId="0" borderId="13" xfId="59" applyNumberFormat="1" applyFont="1" applyFill="1" applyBorder="1" applyAlignment="1">
      <alignment vertical="center" wrapText="1"/>
      <protection/>
    </xf>
    <xf numFmtId="3" fontId="4" fillId="0" borderId="18" xfId="0" applyNumberFormat="1" applyFont="1" applyBorder="1" applyAlignment="1">
      <alignment vertical="center" wrapText="1"/>
    </xf>
    <xf numFmtId="3" fontId="4" fillId="0" borderId="10" xfId="0" applyNumberFormat="1" applyFont="1" applyBorder="1" applyAlignment="1">
      <alignment vertical="center" wrapText="1"/>
    </xf>
    <xf numFmtId="3" fontId="4" fillId="0" borderId="13" xfId="0" applyNumberFormat="1" applyFont="1" applyBorder="1" applyAlignment="1">
      <alignment vertical="center" wrapText="1"/>
    </xf>
    <xf numFmtId="0" fontId="18" fillId="0" borderId="0" xfId="0" applyFont="1" applyAlignment="1">
      <alignment/>
    </xf>
    <xf numFmtId="0" fontId="19" fillId="0" borderId="0" xfId="0" applyFont="1" applyAlignment="1">
      <alignment/>
    </xf>
    <xf numFmtId="3" fontId="10" fillId="36" borderId="11" xfId="0" applyNumberFormat="1" applyFont="1" applyFill="1" applyBorder="1" applyAlignment="1">
      <alignment vertical="center" wrapText="1"/>
    </xf>
    <xf numFmtId="3" fontId="10" fillId="36" borderId="16" xfId="0" applyNumberFormat="1" applyFont="1" applyFill="1" applyBorder="1" applyAlignment="1">
      <alignment vertical="center" wrapText="1"/>
    </xf>
    <xf numFmtId="3" fontId="10" fillId="36" borderId="45" xfId="0" applyNumberFormat="1" applyFont="1" applyFill="1" applyBorder="1" applyAlignment="1">
      <alignment vertical="center" wrapText="1"/>
    </xf>
    <xf numFmtId="3" fontId="0" fillId="0" borderId="51" xfId="0" applyNumberFormat="1" applyFont="1" applyBorder="1" applyAlignment="1">
      <alignment vertical="center" wrapText="1"/>
    </xf>
    <xf numFmtId="3" fontId="0" fillId="0" borderId="41" xfId="0" applyNumberFormat="1" applyFont="1" applyBorder="1" applyAlignment="1">
      <alignment vertical="center" wrapText="1"/>
    </xf>
    <xf numFmtId="3" fontId="0" fillId="0" borderId="27" xfId="0" applyNumberFormat="1" applyFont="1" applyBorder="1" applyAlignment="1">
      <alignment vertical="center" wrapText="1"/>
    </xf>
    <xf numFmtId="3" fontId="0" fillId="0" borderId="10" xfId="0" applyNumberFormat="1" applyFont="1" applyBorder="1" applyAlignment="1">
      <alignment vertical="center" wrapText="1"/>
    </xf>
    <xf numFmtId="3" fontId="0" fillId="0" borderId="70" xfId="0" applyNumberFormat="1" applyFont="1" applyBorder="1" applyAlignment="1">
      <alignment vertical="center" wrapText="1"/>
    </xf>
    <xf numFmtId="3" fontId="0" fillId="0" borderId="35" xfId="0" applyNumberFormat="1" applyFont="1" applyBorder="1" applyAlignment="1">
      <alignment vertical="center" wrapText="1"/>
    </xf>
    <xf numFmtId="3" fontId="10" fillId="36" borderId="16" xfId="0" applyNumberFormat="1" applyFont="1" applyFill="1" applyBorder="1" applyAlignment="1">
      <alignment vertical="center"/>
    </xf>
    <xf numFmtId="3" fontId="10" fillId="0" borderId="70" xfId="0" applyNumberFormat="1" applyFont="1" applyBorder="1" applyAlignment="1">
      <alignment vertical="center" wrapText="1"/>
    </xf>
    <xf numFmtId="3" fontId="10" fillId="0" borderId="35" xfId="0" applyNumberFormat="1" applyFont="1" applyBorder="1" applyAlignment="1">
      <alignment vertical="center" wrapText="1"/>
    </xf>
    <xf numFmtId="3" fontId="10" fillId="36" borderId="43" xfId="0" applyNumberFormat="1" applyFont="1" applyFill="1" applyBorder="1" applyAlignment="1">
      <alignment vertical="center" wrapText="1"/>
    </xf>
    <xf numFmtId="3" fontId="10" fillId="36" borderId="65" xfId="0" applyNumberFormat="1" applyFont="1" applyFill="1" applyBorder="1" applyAlignment="1">
      <alignment vertical="center" wrapText="1"/>
    </xf>
    <xf numFmtId="3" fontId="10" fillId="36" borderId="47" xfId="0" applyNumberFormat="1" applyFont="1" applyFill="1" applyBorder="1" applyAlignment="1">
      <alignment vertical="center"/>
    </xf>
    <xf numFmtId="3" fontId="10" fillId="36" borderId="45" xfId="0" applyNumberFormat="1" applyFont="1" applyFill="1" applyBorder="1" applyAlignment="1">
      <alignment vertical="center"/>
    </xf>
    <xf numFmtId="3" fontId="10" fillId="36" borderId="21" xfId="0" applyNumberFormat="1" applyFont="1" applyFill="1" applyBorder="1" applyAlignment="1">
      <alignment vertical="center"/>
    </xf>
    <xf numFmtId="3" fontId="10" fillId="0" borderId="51" xfId="0" applyNumberFormat="1" applyFont="1" applyBorder="1" applyAlignment="1">
      <alignment vertical="center" wrapText="1"/>
    </xf>
    <xf numFmtId="3" fontId="10" fillId="0" borderId="41" xfId="0" applyNumberFormat="1" applyFont="1" applyBorder="1" applyAlignment="1">
      <alignment vertical="center" wrapText="1"/>
    </xf>
    <xf numFmtId="3" fontId="10" fillId="0" borderId="27" xfId="0" applyNumberFormat="1" applyFont="1" applyBorder="1" applyAlignment="1">
      <alignment vertical="center" wrapText="1"/>
    </xf>
    <xf numFmtId="3" fontId="10" fillId="0" borderId="10" xfId="0" applyNumberFormat="1" applyFont="1" applyBorder="1" applyAlignment="1">
      <alignment vertical="center" wrapText="1"/>
    </xf>
    <xf numFmtId="3" fontId="10" fillId="0" borderId="31" xfId="0" applyNumberFormat="1" applyFont="1" applyBorder="1" applyAlignment="1">
      <alignment vertical="center" wrapText="1"/>
    </xf>
    <xf numFmtId="3" fontId="10" fillId="0" borderId="13" xfId="0" applyNumberFormat="1" applyFont="1" applyBorder="1" applyAlignment="1">
      <alignment vertical="center" wrapText="1"/>
    </xf>
    <xf numFmtId="3" fontId="61" fillId="0" borderId="0" xfId="0" applyNumberFormat="1" applyFont="1" applyAlignment="1">
      <alignment vertical="center"/>
    </xf>
    <xf numFmtId="3" fontId="15" fillId="36" borderId="11" xfId="0" applyNumberFormat="1" applyFont="1" applyFill="1" applyBorder="1" applyAlignment="1">
      <alignment horizontal="right" vertical="center" wrapText="1"/>
    </xf>
    <xf numFmtId="3" fontId="10" fillId="36" borderId="36" xfId="0" applyNumberFormat="1" applyFont="1" applyFill="1" applyBorder="1" applyAlignment="1">
      <alignment vertical="center" wrapText="1"/>
    </xf>
    <xf numFmtId="3" fontId="0" fillId="0" borderId="53" xfId="0" applyNumberFormat="1" applyFont="1" applyBorder="1" applyAlignment="1">
      <alignment vertical="center" wrapText="1"/>
    </xf>
    <xf numFmtId="3" fontId="0" fillId="0" borderId="65" xfId="0" applyNumberFormat="1" applyFont="1" applyBorder="1" applyAlignment="1">
      <alignment vertical="center" wrapText="1"/>
    </xf>
    <xf numFmtId="3" fontId="10" fillId="36" borderId="16" xfId="0" applyNumberFormat="1" applyFont="1" applyFill="1" applyBorder="1" applyAlignment="1">
      <alignment horizontal="right" vertical="center"/>
    </xf>
    <xf numFmtId="3" fontId="10" fillId="36" borderId="16" xfId="0" applyNumberFormat="1" applyFont="1" applyFill="1" applyBorder="1" applyAlignment="1">
      <alignment horizontal="right" vertical="center" wrapText="1"/>
    </xf>
    <xf numFmtId="3" fontId="10" fillId="36" borderId="18" xfId="0" applyNumberFormat="1" applyFont="1" applyFill="1" applyBorder="1" applyAlignment="1">
      <alignment horizontal="right" vertical="center" wrapText="1"/>
    </xf>
    <xf numFmtId="3" fontId="10" fillId="36" borderId="13" xfId="0" applyNumberFormat="1" applyFont="1" applyFill="1" applyBorder="1" applyAlignment="1">
      <alignment horizontal="right" vertical="center" wrapText="1"/>
    </xf>
    <xf numFmtId="3" fontId="10" fillId="36" borderId="73" xfId="0" applyNumberFormat="1" applyFont="1" applyFill="1" applyBorder="1" applyAlignment="1">
      <alignment horizontal="right" vertical="center" wrapText="1"/>
    </xf>
    <xf numFmtId="3" fontId="15" fillId="36" borderId="47" xfId="0" applyNumberFormat="1" applyFont="1" applyFill="1" applyBorder="1" applyAlignment="1">
      <alignment vertical="center" wrapText="1"/>
    </xf>
    <xf numFmtId="3" fontId="15" fillId="36" borderId="47" xfId="0" applyNumberFormat="1" applyFont="1" applyFill="1" applyBorder="1" applyAlignment="1">
      <alignment horizontal="right" vertical="center" wrapText="1"/>
    </xf>
    <xf numFmtId="3" fontId="15" fillId="36" borderId="39" xfId="0" applyNumberFormat="1" applyFont="1" applyFill="1" applyBorder="1" applyAlignment="1">
      <alignment horizontal="right" vertical="center" wrapText="1"/>
    </xf>
    <xf numFmtId="3" fontId="10" fillId="36" borderId="47" xfId="0" applyNumberFormat="1" applyFont="1" applyFill="1" applyBorder="1" applyAlignment="1">
      <alignment vertical="center" wrapText="1"/>
    </xf>
    <xf numFmtId="3" fontId="15" fillId="36" borderId="11" xfId="0" applyNumberFormat="1" applyFont="1" applyFill="1" applyBorder="1" applyAlignment="1">
      <alignment vertical="center"/>
    </xf>
    <xf numFmtId="3" fontId="15" fillId="36" borderId="16" xfId="0" applyNumberFormat="1" applyFont="1" applyFill="1" applyBorder="1" applyAlignment="1">
      <alignment vertical="center"/>
    </xf>
    <xf numFmtId="0" fontId="0" fillId="0" borderId="23" xfId="0" applyFont="1" applyBorder="1" applyAlignment="1">
      <alignment/>
    </xf>
    <xf numFmtId="3" fontId="0" fillId="0" borderId="31" xfId="0" applyNumberFormat="1" applyFont="1" applyBorder="1" applyAlignment="1">
      <alignment horizontal="center"/>
    </xf>
    <xf numFmtId="3" fontId="14" fillId="35" borderId="67" xfId="0" applyNumberFormat="1" applyFont="1" applyFill="1" applyBorder="1" applyAlignment="1">
      <alignment horizontal="right" wrapText="1"/>
    </xf>
    <xf numFmtId="3" fontId="14" fillId="35" borderId="52" xfId="0" applyNumberFormat="1" applyFont="1" applyFill="1" applyBorder="1" applyAlignment="1">
      <alignment horizontal="right" wrapText="1"/>
    </xf>
    <xf numFmtId="3" fontId="14" fillId="0" borderId="56" xfId="0" applyNumberFormat="1" applyFont="1" applyBorder="1" applyAlignment="1">
      <alignment horizontal="right" wrapText="1"/>
    </xf>
    <xf numFmtId="3" fontId="14" fillId="35" borderId="52" xfId="0" applyNumberFormat="1" applyFont="1" applyFill="1" applyBorder="1" applyAlignment="1">
      <alignment horizontal="right" vertical="center" wrapText="1"/>
    </xf>
    <xf numFmtId="3" fontId="0" fillId="0" borderId="67" xfId="0" applyNumberFormat="1" applyFont="1" applyBorder="1" applyAlignment="1">
      <alignment horizontal="right" wrapText="1"/>
    </xf>
    <xf numFmtId="3" fontId="0" fillId="0" borderId="71" xfId="0" applyNumberFormat="1" applyFont="1" applyBorder="1" applyAlignment="1">
      <alignment horizontal="right" wrapText="1"/>
    </xf>
    <xf numFmtId="3" fontId="0" fillId="0" borderId="57" xfId="59" applyNumberFormat="1" applyFont="1" applyFill="1" applyBorder="1" applyAlignment="1">
      <alignment vertical="center" wrapText="1"/>
      <protection/>
    </xf>
    <xf numFmtId="3" fontId="0" fillId="0" borderId="52" xfId="59" applyNumberFormat="1" applyFont="1" applyFill="1" applyBorder="1" applyAlignment="1">
      <alignment vertical="center" wrapText="1"/>
      <protection/>
    </xf>
    <xf numFmtId="3" fontId="0" fillId="0" borderId="52" xfId="59" applyNumberFormat="1" applyFont="1" applyFill="1" applyBorder="1" applyAlignment="1">
      <alignment vertical="center"/>
      <protection/>
    </xf>
    <xf numFmtId="3" fontId="0" fillId="0" borderId="54" xfId="59" applyNumberFormat="1" applyFont="1" applyFill="1" applyBorder="1" applyAlignment="1">
      <alignment vertical="center" wrapText="1"/>
      <protection/>
    </xf>
    <xf numFmtId="3" fontId="0" fillId="0" borderId="23" xfId="59" applyNumberFormat="1" applyFont="1" applyFill="1" applyBorder="1" applyAlignment="1">
      <alignment horizontal="center" vertical="center" wrapText="1"/>
      <protection/>
    </xf>
    <xf numFmtId="3" fontId="0" fillId="0" borderId="27" xfId="59" applyNumberFormat="1" applyFont="1" applyFill="1" applyBorder="1" applyAlignment="1">
      <alignment horizontal="center" vertical="center" wrapText="1"/>
      <protection/>
    </xf>
    <xf numFmtId="3" fontId="0" fillId="0" borderId="31" xfId="59" applyNumberFormat="1" applyFont="1" applyFill="1" applyBorder="1" applyAlignment="1">
      <alignment horizontal="center" vertical="center" wrapText="1"/>
      <protection/>
    </xf>
    <xf numFmtId="3" fontId="0" fillId="0" borderId="67" xfId="0" applyNumberFormat="1" applyFont="1" applyFill="1" applyBorder="1" applyAlignment="1" applyProtection="1">
      <alignment vertical="center"/>
      <protection/>
    </xf>
    <xf numFmtId="3" fontId="0" fillId="0" borderId="52" xfId="0" applyNumberFormat="1" applyFont="1" applyFill="1" applyBorder="1" applyAlignment="1" applyProtection="1">
      <alignment vertical="center"/>
      <protection locked="0"/>
    </xf>
    <xf numFmtId="3" fontId="0" fillId="0" borderId="52" xfId="0" applyNumberFormat="1" applyFont="1" applyFill="1" applyBorder="1" applyAlignment="1" applyProtection="1">
      <alignment vertical="center"/>
      <protection/>
    </xf>
    <xf numFmtId="3" fontId="0" fillId="0" borderId="67" xfId="0" applyNumberFormat="1" applyFont="1" applyFill="1" applyBorder="1" applyAlignment="1">
      <alignment vertical="center"/>
    </xf>
    <xf numFmtId="3" fontId="0" fillId="0" borderId="52" xfId="0" applyNumberFormat="1" applyFont="1" applyFill="1" applyBorder="1" applyAlignment="1">
      <alignment vertical="center"/>
    </xf>
    <xf numFmtId="3" fontId="0" fillId="0" borderId="71" xfId="0" applyNumberFormat="1" applyFont="1" applyFill="1" applyBorder="1" applyAlignment="1">
      <alignment vertical="center"/>
    </xf>
    <xf numFmtId="3" fontId="0" fillId="0" borderId="67" xfId="0" applyNumberFormat="1" applyFont="1" applyFill="1" applyBorder="1" applyAlignment="1" applyProtection="1">
      <alignment vertical="center"/>
      <protection locked="0"/>
    </xf>
    <xf numFmtId="3" fontId="0" fillId="0" borderId="36" xfId="0" applyNumberFormat="1" applyFont="1" applyFill="1" applyBorder="1" applyAlignment="1">
      <alignment vertical="center"/>
    </xf>
    <xf numFmtId="0" fontId="0" fillId="0" borderId="43" xfId="0" applyFont="1" applyFill="1" applyBorder="1" applyAlignment="1">
      <alignment horizontal="center" vertical="center"/>
    </xf>
    <xf numFmtId="0" fontId="10" fillId="0" borderId="43" xfId="0" applyFont="1" applyBorder="1" applyAlignment="1">
      <alignment horizontal="center" vertical="center" wrapText="1"/>
    </xf>
    <xf numFmtId="0" fontId="10" fillId="0" borderId="4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0" xfId="0" applyFont="1" applyBorder="1" applyAlignment="1">
      <alignment horizontal="center"/>
    </xf>
    <xf numFmtId="185" fontId="15" fillId="0" borderId="50" xfId="0" applyNumberFormat="1" applyFont="1" applyBorder="1" applyAlignment="1">
      <alignment horizontal="center" vertical="center" wrapText="1"/>
    </xf>
    <xf numFmtId="185" fontId="15" fillId="0" borderId="60" xfId="0" applyNumberFormat="1" applyFont="1" applyBorder="1" applyAlignment="1">
      <alignment horizontal="center" vertical="center" wrapText="1"/>
    </xf>
    <xf numFmtId="185" fontId="15" fillId="0" borderId="38" xfId="0" applyNumberFormat="1" applyFont="1" applyBorder="1" applyAlignment="1">
      <alignment horizontal="center" vertical="center" wrapText="1"/>
    </xf>
    <xf numFmtId="3" fontId="15" fillId="0" borderId="18" xfId="0" applyNumberFormat="1" applyFont="1" applyFill="1" applyBorder="1" applyAlignment="1">
      <alignment horizontal="center" vertical="center" wrapText="1"/>
    </xf>
    <xf numFmtId="3" fontId="15" fillId="0" borderId="65" xfId="0" applyNumberFormat="1" applyFont="1" applyFill="1" applyBorder="1" applyAlignment="1">
      <alignment horizontal="center" vertical="center" wrapText="1"/>
    </xf>
    <xf numFmtId="3" fontId="15" fillId="0" borderId="13" xfId="0" applyNumberFormat="1" applyFont="1" applyFill="1" applyBorder="1" applyAlignment="1">
      <alignment horizontal="center" vertical="center" wrapText="1"/>
    </xf>
    <xf numFmtId="0" fontId="15" fillId="0" borderId="26" xfId="0" applyFont="1" applyBorder="1" applyAlignment="1">
      <alignment horizontal="center" vertical="center" wrapText="1"/>
    </xf>
    <xf numFmtId="0" fontId="15" fillId="0" borderId="6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7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46" xfId="0" applyFont="1" applyBorder="1" applyAlignment="1">
      <alignment horizontal="center" vertical="center" wrapText="1"/>
    </xf>
    <xf numFmtId="185" fontId="10" fillId="0" borderId="50" xfId="0" applyNumberFormat="1" applyFont="1" applyBorder="1" applyAlignment="1">
      <alignment horizontal="center" vertical="center" wrapText="1"/>
    </xf>
    <xf numFmtId="185" fontId="10" fillId="0" borderId="37" xfId="0" applyNumberFormat="1" applyFont="1" applyBorder="1" applyAlignment="1">
      <alignment horizontal="center" vertical="center" wrapText="1"/>
    </xf>
    <xf numFmtId="185" fontId="10" fillId="0" borderId="58" xfId="0" applyNumberFormat="1" applyFont="1" applyBorder="1" applyAlignment="1">
      <alignment horizontal="center" vertical="center" wrapText="1"/>
    </xf>
    <xf numFmtId="185" fontId="10" fillId="0" borderId="38" xfId="0" applyNumberFormat="1" applyFont="1" applyBorder="1" applyAlignment="1">
      <alignment horizontal="center" vertical="center" wrapText="1"/>
    </xf>
    <xf numFmtId="3" fontId="10" fillId="0" borderId="18"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3" xfId="0" applyNumberFormat="1" applyFont="1" applyFill="1" applyBorder="1" applyAlignment="1">
      <alignment horizontal="center" vertical="center" wrapText="1"/>
    </xf>
    <xf numFmtId="3" fontId="10" fillId="0" borderId="74" xfId="0" applyNumberFormat="1" applyFont="1" applyFill="1" applyBorder="1" applyAlignment="1">
      <alignment horizontal="center" vertical="center" wrapText="1"/>
    </xf>
    <xf numFmtId="3" fontId="10" fillId="0" borderId="78" xfId="0" applyNumberFormat="1" applyFont="1" applyFill="1" applyBorder="1" applyAlignment="1">
      <alignment horizontal="center" vertical="center" wrapText="1"/>
    </xf>
    <xf numFmtId="3" fontId="10" fillId="0" borderId="75" xfId="0" applyNumberFormat="1" applyFont="1" applyFill="1" applyBorder="1" applyAlignment="1">
      <alignment horizontal="center" vertical="center" wrapText="1"/>
    </xf>
    <xf numFmtId="3" fontId="10" fillId="0" borderId="36" xfId="0" applyNumberFormat="1" applyFont="1" applyFill="1" applyBorder="1" applyAlignment="1">
      <alignment horizontal="center" vertical="center" wrapText="1"/>
    </xf>
    <xf numFmtId="3" fontId="10" fillId="0" borderId="39" xfId="0" applyNumberFormat="1" applyFont="1" applyFill="1" applyBorder="1" applyAlignment="1">
      <alignment horizontal="center" vertical="center" wrapText="1"/>
    </xf>
    <xf numFmtId="3" fontId="10" fillId="0" borderId="76" xfId="0" applyNumberFormat="1" applyFont="1" applyFill="1" applyBorder="1" applyAlignment="1">
      <alignment horizontal="center" vertical="center" wrapText="1"/>
    </xf>
    <xf numFmtId="0" fontId="10" fillId="0" borderId="0" xfId="0" applyFont="1" applyAlignment="1">
      <alignment horizontal="center"/>
    </xf>
    <xf numFmtId="0" fontId="10" fillId="0" borderId="50"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0" xfId="0" applyFont="1" applyFill="1" applyAlignment="1">
      <alignment horizontal="center"/>
    </xf>
    <xf numFmtId="0" fontId="10" fillId="0" borderId="22" xfId="59" applyFont="1" applyFill="1" applyBorder="1" applyAlignment="1">
      <alignment horizontal="center" vertical="center" wrapText="1"/>
      <protection/>
    </xf>
    <xf numFmtId="0" fontId="10" fillId="0" borderId="66" xfId="59" applyFont="1" applyFill="1" applyBorder="1" applyAlignment="1">
      <alignment horizontal="center" vertical="center" wrapText="1"/>
      <protection/>
    </xf>
    <xf numFmtId="0" fontId="10" fillId="0" borderId="73" xfId="59" applyFont="1" applyFill="1" applyBorder="1" applyAlignment="1">
      <alignment horizontal="center" vertical="center" wrapText="1"/>
      <protection/>
    </xf>
    <xf numFmtId="0" fontId="10" fillId="0" borderId="60" xfId="59" applyFont="1" applyFill="1" applyBorder="1" applyAlignment="1">
      <alignment horizontal="center" vertical="center" wrapText="1"/>
      <protection/>
    </xf>
    <xf numFmtId="0" fontId="10" fillId="0" borderId="53" xfId="0" applyFont="1" applyBorder="1" applyAlignment="1">
      <alignment horizontal="center" vertical="center" wrapText="1"/>
    </xf>
    <xf numFmtId="0" fontId="10" fillId="0" borderId="78" xfId="0" applyFont="1" applyBorder="1" applyAlignment="1">
      <alignment horizontal="center" vertical="center" wrapText="1"/>
    </xf>
    <xf numFmtId="0" fontId="15" fillId="0" borderId="5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6" xfId="0" applyFont="1" applyBorder="1" applyAlignment="1">
      <alignment horizontal="center" vertical="center" wrapText="1"/>
    </xf>
    <xf numFmtId="0" fontId="0"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2" fillId="0" borderId="0" xfId="0" applyFont="1" applyAlignment="1">
      <alignment/>
    </xf>
    <xf numFmtId="0" fontId="12" fillId="0" borderId="10" xfId="0" applyFont="1" applyFill="1" applyBorder="1" applyAlignment="1">
      <alignment horizontal="center" vertical="center" wrapText="1"/>
    </xf>
    <xf numFmtId="0" fontId="8" fillId="0" borderId="0" xfId="0" applyFont="1" applyBorder="1" applyAlignment="1">
      <alignment horizontal="center"/>
    </xf>
    <xf numFmtId="0" fontId="12" fillId="0" borderId="10" xfId="0" applyFont="1" applyBorder="1" applyAlignment="1">
      <alignment horizontal="center" vertical="center" wrapText="1"/>
    </xf>
    <xf numFmtId="0" fontId="12" fillId="0" borderId="35"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4" fillId="0" borderId="43" xfId="0" applyFont="1" applyBorder="1" applyAlignment="1">
      <alignment horizontal="center" vertical="center" wrapText="1"/>
    </xf>
    <xf numFmtId="0" fontId="4" fillId="0" borderId="47" xfId="0" applyFont="1" applyBorder="1" applyAlignment="1">
      <alignment horizontal="center" vertical="center" wrapText="1"/>
    </xf>
    <xf numFmtId="0" fontId="8" fillId="0" borderId="0" xfId="0" applyFont="1" applyAlignment="1">
      <alignment horizontal="center"/>
    </xf>
    <xf numFmtId="0" fontId="4" fillId="0" borderId="53"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8" xfId="0" applyFont="1" applyBorder="1" applyAlignment="1">
      <alignment horizontal="center"/>
    </xf>
    <xf numFmtId="0" fontId="8" fillId="0" borderId="0" xfId="0" applyFont="1" applyAlignment="1">
      <alignment/>
    </xf>
    <xf numFmtId="0" fontId="2" fillId="0" borderId="50" xfId="0" applyFont="1" applyBorder="1" applyAlignment="1">
      <alignment horizontal="center" vertical="center" wrapText="1"/>
    </xf>
    <xf numFmtId="0" fontId="2" fillId="0" borderId="37" xfId="0" applyFont="1" applyBorder="1" applyAlignment="1">
      <alignment horizontal="center" vertical="center" wrapText="1"/>
    </xf>
    <xf numFmtId="2" fontId="2" fillId="0" borderId="22" xfId="0" applyNumberFormat="1" applyFont="1" applyBorder="1" applyAlignment="1">
      <alignment horizontal="center" vertical="center" wrapText="1"/>
    </xf>
    <xf numFmtId="2" fontId="2" fillId="0" borderId="78" xfId="0" applyNumberFormat="1" applyFont="1" applyBorder="1" applyAlignment="1">
      <alignment horizontal="center" vertical="center" wrapText="1"/>
    </xf>
    <xf numFmtId="2" fontId="2" fillId="0" borderId="75" xfId="0" applyNumberFormat="1" applyFont="1" applyBorder="1" applyAlignment="1">
      <alignment horizontal="center" vertical="center" wrapText="1"/>
    </xf>
    <xf numFmtId="2" fontId="2" fillId="0" borderId="48" xfId="0" applyNumberFormat="1" applyFont="1" applyBorder="1" applyAlignment="1">
      <alignment horizontal="center" vertical="center" wrapText="1"/>
    </xf>
    <xf numFmtId="2" fontId="2" fillId="0" borderId="80" xfId="0" applyNumberFormat="1" applyFont="1" applyBorder="1" applyAlignment="1">
      <alignment horizontal="center" vertical="center" wrapText="1"/>
    </xf>
    <xf numFmtId="2" fontId="2" fillId="0" borderId="68" xfId="0" applyNumberFormat="1" applyFont="1" applyBorder="1" applyAlignment="1">
      <alignment horizontal="center" vertical="center" wrapText="1"/>
    </xf>
    <xf numFmtId="0" fontId="8" fillId="0" borderId="0" xfId="0" applyFont="1" applyAlignment="1">
      <alignment horizontal="center"/>
    </xf>
    <xf numFmtId="0" fontId="1" fillId="0" borderId="37" xfId="0" applyFont="1" applyBorder="1" applyAlignment="1">
      <alignment horizontal="left" vertical="center"/>
    </xf>
    <xf numFmtId="0" fontId="2" fillId="0" borderId="57"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1" fillId="0" borderId="0" xfId="0" applyFont="1" applyAlignment="1">
      <alignment horizontal="left"/>
    </xf>
    <xf numFmtId="0" fontId="8" fillId="0" borderId="0" xfId="0" applyFont="1" applyAlignment="1">
      <alignment horizontal="left"/>
    </xf>
    <xf numFmtId="0" fontId="8" fillId="0" borderId="5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0" xfId="0" applyFont="1" applyAlignment="1">
      <alignment horizontal="center"/>
    </xf>
    <xf numFmtId="0" fontId="60" fillId="0" borderId="35" xfId="0" applyFont="1" applyBorder="1" applyAlignment="1">
      <alignment horizontal="center" vertical="center" wrapText="1"/>
    </xf>
    <xf numFmtId="0" fontId="60" fillId="0" borderId="65" xfId="0" applyFont="1" applyBorder="1" applyAlignment="1">
      <alignment horizontal="center" vertical="center" wrapText="1"/>
    </xf>
    <xf numFmtId="0" fontId="60" fillId="0" borderId="41"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Alignment="1">
      <alignment/>
    </xf>
    <xf numFmtId="0" fontId="0" fillId="0" borderId="0" xfId="0" applyFont="1" applyAlignment="1">
      <alignment horizontal="center"/>
    </xf>
    <xf numFmtId="0" fontId="0" fillId="0" borderId="0" xfId="0" applyFont="1" applyAlignment="1">
      <alignment horizontal="left" vertical="top"/>
    </xf>
    <xf numFmtId="0" fontId="24" fillId="0" borderId="26" xfId="60" applyFont="1" applyBorder="1" applyAlignment="1">
      <alignment horizontal="center" vertical="center" wrapText="1"/>
      <protection/>
    </xf>
    <xf numFmtId="0" fontId="24" fillId="0" borderId="24" xfId="60" applyFont="1" applyBorder="1" applyAlignment="1">
      <alignment horizontal="center" vertical="center" wrapText="1"/>
      <protection/>
    </xf>
    <xf numFmtId="0" fontId="24" fillId="0" borderId="81" xfId="60" applyFont="1" applyBorder="1" applyAlignment="1">
      <alignment horizontal="center" vertical="center" wrapText="1"/>
      <protection/>
    </xf>
    <xf numFmtId="0" fontId="23" fillId="0" borderId="30" xfId="60" applyFont="1" applyBorder="1" applyAlignment="1">
      <alignment horizontal="center"/>
      <protection/>
    </xf>
    <xf numFmtId="0" fontId="23" fillId="0" borderId="29" xfId="60" applyFont="1" applyBorder="1" applyAlignment="1">
      <alignment horizontal="center"/>
      <protection/>
    </xf>
    <xf numFmtId="0" fontId="23" fillId="0" borderId="61" xfId="60" applyFont="1" applyBorder="1" applyAlignment="1">
      <alignment horizontal="center"/>
      <protection/>
    </xf>
    <xf numFmtId="0" fontId="23" fillId="32" borderId="52" xfId="60" applyFont="1" applyFill="1" applyBorder="1" applyAlignment="1">
      <alignment horizontal="center" vertical="center"/>
      <protection/>
    </xf>
    <xf numFmtId="0" fontId="23" fillId="32" borderId="28" xfId="60" applyFont="1" applyFill="1" applyBorder="1" applyAlignment="1">
      <alignment horizontal="center" vertical="center"/>
      <protection/>
    </xf>
    <xf numFmtId="0" fontId="23" fillId="32" borderId="29" xfId="60" applyFont="1" applyFill="1" applyBorder="1" applyAlignment="1">
      <alignment horizontal="center" vertical="center"/>
      <protection/>
    </xf>
    <xf numFmtId="3" fontId="23" fillId="0" borderId="30" xfId="60" applyNumberFormat="1" applyFont="1" applyFill="1" applyBorder="1" applyAlignment="1">
      <alignment horizontal="center"/>
      <protection/>
    </xf>
    <xf numFmtId="3" fontId="23" fillId="0" borderId="29" xfId="60" applyNumberFormat="1" applyFont="1" applyFill="1" applyBorder="1" applyAlignment="1">
      <alignment horizontal="center"/>
      <protection/>
    </xf>
    <xf numFmtId="3" fontId="23" fillId="0" borderId="61" xfId="60" applyNumberFormat="1" applyFont="1" applyFill="1" applyBorder="1" applyAlignment="1">
      <alignment horizontal="center"/>
      <protection/>
    </xf>
    <xf numFmtId="3" fontId="23" fillId="0" borderId="30" xfId="60" applyNumberFormat="1" applyFont="1" applyBorder="1" applyAlignment="1">
      <alignment horizontal="center"/>
      <protection/>
    </xf>
    <xf numFmtId="3" fontId="23" fillId="0" borderId="29" xfId="60" applyNumberFormat="1" applyFont="1" applyBorder="1" applyAlignment="1">
      <alignment horizontal="center"/>
      <protection/>
    </xf>
    <xf numFmtId="0" fontId="23" fillId="39" borderId="52" xfId="60" applyFont="1" applyFill="1" applyBorder="1" applyAlignment="1">
      <alignment horizontal="center" vertical="center"/>
      <protection/>
    </xf>
    <xf numFmtId="0" fontId="23" fillId="39" borderId="28" xfId="60" applyFont="1" applyFill="1" applyBorder="1" applyAlignment="1">
      <alignment horizontal="center" vertical="center"/>
      <protection/>
    </xf>
    <xf numFmtId="0" fontId="23" fillId="39" borderId="61" xfId="60" applyFont="1" applyFill="1" applyBorder="1" applyAlignment="1">
      <alignment horizontal="center" vertical="center"/>
      <protection/>
    </xf>
    <xf numFmtId="0" fontId="23" fillId="0" borderId="58" xfId="60" applyFont="1" applyBorder="1" applyAlignment="1">
      <alignment horizontal="center" vertical="center"/>
      <protection/>
    </xf>
    <xf numFmtId="0" fontId="23" fillId="0" borderId="40" xfId="60" applyFont="1" applyBorder="1" applyAlignment="1">
      <alignment horizontal="center" vertical="center"/>
      <protection/>
    </xf>
    <xf numFmtId="0" fontId="24" fillId="0" borderId="10" xfId="60" applyFont="1" applyBorder="1" applyAlignment="1">
      <alignment horizontal="center" vertical="center" wrapText="1"/>
      <protection/>
    </xf>
    <xf numFmtId="0" fontId="24" fillId="0" borderId="35" xfId="60" applyFont="1" applyBorder="1" applyAlignment="1">
      <alignment horizontal="center" vertical="center" wrapText="1"/>
      <protection/>
    </xf>
    <xf numFmtId="0" fontId="24" fillId="0" borderId="41" xfId="60" applyFont="1" applyBorder="1" applyAlignment="1">
      <alignment horizontal="center" vertical="center" wrapText="1"/>
      <protection/>
    </xf>
    <xf numFmtId="0" fontId="24" fillId="0" borderId="30" xfId="60" applyFont="1" applyBorder="1" applyAlignment="1">
      <alignment horizontal="center" vertical="center" wrapText="1"/>
      <protection/>
    </xf>
    <xf numFmtId="0" fontId="24" fillId="0" borderId="28" xfId="60" applyFont="1" applyBorder="1" applyAlignment="1">
      <alignment horizontal="center" vertical="center" wrapText="1"/>
      <protection/>
    </xf>
    <xf numFmtId="0" fontId="24" fillId="0" borderId="29" xfId="60" applyFont="1" applyBorder="1" applyAlignment="1">
      <alignment horizontal="center" vertical="center" wrapText="1"/>
      <protection/>
    </xf>
    <xf numFmtId="0" fontId="24" fillId="0" borderId="12" xfId="60" applyFont="1" applyBorder="1" applyAlignment="1">
      <alignment horizontal="center" vertical="center" wrapText="1"/>
      <protection/>
    </xf>
    <xf numFmtId="0" fontId="23" fillId="39" borderId="67" xfId="60" applyFont="1" applyFill="1" applyBorder="1" applyAlignment="1">
      <alignment horizontal="center" vertical="center"/>
      <protection/>
    </xf>
    <xf numFmtId="0" fontId="23" fillId="39" borderId="80" xfId="60" applyFont="1" applyFill="1" applyBorder="1" applyAlignment="1">
      <alignment horizontal="center" vertical="center"/>
      <protection/>
    </xf>
    <xf numFmtId="0" fontId="23" fillId="39" borderId="68" xfId="60" applyFont="1" applyFill="1" applyBorder="1" applyAlignment="1">
      <alignment horizontal="center" vertical="center"/>
      <protection/>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41" xfId="0" applyFont="1" applyBorder="1" applyAlignment="1">
      <alignment horizontal="center" vertical="center" wrapText="1"/>
    </xf>
    <xf numFmtId="3" fontId="23" fillId="0" borderId="0" xfId="0" applyNumberFormat="1" applyFont="1" applyAlignment="1">
      <alignment horizontal="center"/>
    </xf>
    <xf numFmtId="0" fontId="1" fillId="0" borderId="0" xfId="0" applyFont="1" applyAlignment="1">
      <alignment horizontal="left" vertical="center"/>
    </xf>
    <xf numFmtId="0" fontId="1" fillId="0" borderId="0" xfId="0" applyFont="1" applyAlignment="1">
      <alignment horizontal="right"/>
    </xf>
    <xf numFmtId="0" fontId="2" fillId="0" borderId="0" xfId="0" applyFont="1" applyAlignment="1">
      <alignment horizontal="center"/>
    </xf>
    <xf numFmtId="0" fontId="23" fillId="0" borderId="71" xfId="0" applyFont="1" applyBorder="1" applyAlignment="1">
      <alignment horizontal="center"/>
    </xf>
    <xf numFmtId="0" fontId="23" fillId="0" borderId="82" xfId="0" applyFont="1" applyBorder="1" applyAlignment="1">
      <alignment horizontal="center"/>
    </xf>
    <xf numFmtId="0" fontId="23" fillId="0" borderId="67" xfId="0" applyFont="1" applyBorder="1" applyAlignment="1">
      <alignment horizontal="center"/>
    </xf>
    <xf numFmtId="0" fontId="23" fillId="0" borderId="83" xfId="0" applyFont="1" applyBorder="1" applyAlignment="1">
      <alignment horizontal="center"/>
    </xf>
    <xf numFmtId="0" fontId="24" fillId="0" borderId="73" xfId="0" applyFont="1" applyBorder="1" applyAlignment="1">
      <alignment horizontal="center" vertical="center" wrapText="1"/>
    </xf>
    <xf numFmtId="0" fontId="24" fillId="0" borderId="40" xfId="0" applyFont="1" applyBorder="1" applyAlignment="1">
      <alignment horizontal="center" vertical="center" wrapText="1"/>
    </xf>
    <xf numFmtId="0" fontId="1" fillId="0" borderId="0" xfId="0" applyFont="1" applyAlignment="1">
      <alignment horizontal="left"/>
    </xf>
    <xf numFmtId="0" fontId="1" fillId="0" borderId="60" xfId="0" applyFont="1" applyBorder="1" applyAlignment="1">
      <alignment horizontal="center" vertical="center"/>
    </xf>
    <xf numFmtId="0" fontId="1" fillId="0" borderId="44" xfId="0" applyFont="1" applyBorder="1" applyAlignment="1">
      <alignment horizontal="center" vertical="center"/>
    </xf>
    <xf numFmtId="0" fontId="1" fillId="0" borderId="73" xfId="0" applyFont="1" applyBorder="1" applyAlignment="1">
      <alignment horizontal="center" vertical="center"/>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2" fillId="0" borderId="0" xfId="0" applyFont="1" applyAlignment="1">
      <alignment horizontal="center"/>
    </xf>
    <xf numFmtId="0" fontId="14" fillId="32" borderId="57" xfId="0" applyFont="1" applyFill="1" applyBorder="1" applyAlignment="1">
      <alignment horizontal="center"/>
    </xf>
    <xf numFmtId="0" fontId="14" fillId="32" borderId="81" xfId="0" applyFont="1" applyFill="1" applyBorder="1" applyAlignment="1">
      <alignment horizontal="center"/>
    </xf>
    <xf numFmtId="0" fontId="14" fillId="32" borderId="24" xfId="0" applyFont="1" applyFill="1" applyBorder="1" applyAlignment="1">
      <alignment horizontal="center"/>
    </xf>
    <xf numFmtId="0" fontId="14" fillId="32" borderId="74" xfId="0" applyFont="1" applyFill="1" applyBorder="1" applyAlignment="1">
      <alignment horizontal="center"/>
    </xf>
    <xf numFmtId="0" fontId="14" fillId="32" borderId="75" xfId="0" applyFont="1" applyFill="1" applyBorder="1" applyAlignment="1">
      <alignment horizontal="center"/>
    </xf>
    <xf numFmtId="0" fontId="14" fillId="32" borderId="78" xfId="0" applyFont="1" applyFill="1" applyBorder="1" applyAlignment="1">
      <alignment horizontal="center"/>
    </xf>
    <xf numFmtId="0" fontId="14" fillId="0" borderId="63" xfId="0" applyFont="1" applyBorder="1" applyAlignment="1">
      <alignment horizontal="right" vertical="center"/>
    </xf>
    <xf numFmtId="0" fontId="14" fillId="0" borderId="64" xfId="0" applyFont="1" applyBorder="1" applyAlignment="1">
      <alignment horizontal="right" vertical="center"/>
    </xf>
    <xf numFmtId="0" fontId="1" fillId="0" borderId="0" xfId="0" applyFont="1" applyAlignment="1">
      <alignment horizontal="center"/>
    </xf>
    <xf numFmtId="0" fontId="0" fillId="37" borderId="15" xfId="0" applyFont="1" applyFill="1" applyBorder="1" applyAlignment="1">
      <alignment horizontal="center"/>
    </xf>
    <xf numFmtId="0" fontId="0" fillId="37" borderId="16" xfId="0" applyFont="1" applyFill="1" applyBorder="1" applyAlignment="1">
      <alignment horizontal="center"/>
    </xf>
    <xf numFmtId="0" fontId="14" fillId="32" borderId="43" xfId="0" applyFont="1" applyFill="1" applyBorder="1" applyAlignment="1" applyProtection="1">
      <alignment horizontal="center" vertical="center" wrapText="1"/>
      <protection/>
    </xf>
    <xf numFmtId="0" fontId="14" fillId="32" borderId="47" xfId="0" applyFont="1" applyFill="1" applyBorder="1" applyAlignment="1" applyProtection="1">
      <alignment horizontal="center" vertical="center" wrapText="1"/>
      <protection/>
    </xf>
    <xf numFmtId="49" fontId="0" fillId="32" borderId="75" xfId="0" applyNumberFormat="1" applyFont="1" applyFill="1" applyBorder="1" applyAlignment="1" applyProtection="1">
      <alignment horizontal="center" vertical="center" wrapText="1"/>
      <protection/>
    </xf>
    <xf numFmtId="49" fontId="0" fillId="32" borderId="76" xfId="0" applyNumberFormat="1" applyFont="1" applyFill="1" applyBorder="1" applyAlignment="1" applyProtection="1">
      <alignment horizontal="center" vertical="center" wrapText="1"/>
      <protection/>
    </xf>
    <xf numFmtId="0" fontId="18" fillId="0" borderId="0" xfId="59" applyFont="1" applyAlignment="1">
      <alignment horizontal="left" wrapText="1"/>
      <protection/>
    </xf>
    <xf numFmtId="0" fontId="17" fillId="0" borderId="0" xfId="59" applyFont="1" applyAlignment="1">
      <alignment horizontal="center" vertical="center" wrapText="1"/>
      <protection/>
    </xf>
    <xf numFmtId="3" fontId="21" fillId="0" borderId="12" xfId="59" applyNumberFormat="1" applyFont="1" applyBorder="1" applyAlignment="1">
      <alignment horizontal="right" vertical="center" wrapText="1"/>
      <protection/>
    </xf>
    <xf numFmtId="0" fontId="20" fillId="0" borderId="37" xfId="59" applyFont="1" applyBorder="1" applyAlignment="1">
      <alignment vertical="center" wrapText="1"/>
      <protection/>
    </xf>
    <xf numFmtId="0" fontId="18" fillId="0" borderId="35" xfId="59" applyFont="1" applyBorder="1" applyAlignment="1">
      <alignment horizontal="left" vertical="center" wrapText="1"/>
      <protection/>
    </xf>
    <xf numFmtId="0" fontId="18" fillId="0" borderId="41" xfId="59" applyFont="1" applyBorder="1" applyAlignment="1">
      <alignment horizontal="left" vertical="center" wrapText="1"/>
      <protection/>
    </xf>
    <xf numFmtId="0" fontId="18" fillId="0" borderId="10" xfId="59" applyFont="1" applyBorder="1" applyAlignment="1">
      <alignment horizontal="center" vertical="center" wrapText="1"/>
      <protection/>
    </xf>
    <xf numFmtId="3" fontId="18" fillId="0" borderId="10" xfId="59" applyNumberFormat="1" applyFont="1" applyBorder="1" applyAlignment="1">
      <alignment horizontal="right" vertical="center" wrapText="1"/>
      <protection/>
    </xf>
    <xf numFmtId="3" fontId="21" fillId="0" borderId="10" xfId="59" applyNumberFormat="1" applyFont="1" applyBorder="1" applyAlignment="1">
      <alignment horizontal="right" vertical="center" wrapText="1"/>
      <protection/>
    </xf>
    <xf numFmtId="0" fontId="19" fillId="32" borderId="10" xfId="59" applyFont="1" applyFill="1" applyBorder="1" applyAlignment="1">
      <alignment vertical="center" wrapText="1"/>
      <protection/>
    </xf>
    <xf numFmtId="0" fontId="19" fillId="32" borderId="10" xfId="59" applyFont="1" applyFill="1" applyBorder="1" applyAlignment="1">
      <alignment horizontal="center" vertical="center" wrapText="1"/>
      <protection/>
    </xf>
    <xf numFmtId="3" fontId="21" fillId="32" borderId="10" xfId="59" applyNumberFormat="1" applyFont="1" applyFill="1" applyBorder="1" applyAlignment="1">
      <alignment horizontal="right" vertical="center" wrapText="1"/>
      <protection/>
    </xf>
    <xf numFmtId="3" fontId="21" fillId="32" borderId="12" xfId="59" applyNumberFormat="1" applyFont="1" applyFill="1" applyBorder="1" applyAlignment="1">
      <alignment horizontal="right" vertical="center" wrapText="1"/>
      <protection/>
    </xf>
    <xf numFmtId="0" fontId="18" fillId="0" borderId="0" xfId="59" applyFont="1" applyAlignment="1">
      <alignment horizontal="center"/>
      <protection/>
    </xf>
    <xf numFmtId="0" fontId="18" fillId="0" borderId="50" xfId="59" applyFont="1" applyBorder="1" applyAlignment="1">
      <alignment horizontal="center" vertical="center" wrapText="1"/>
      <protection/>
    </xf>
    <xf numFmtId="0" fontId="18" fillId="0" borderId="38" xfId="59" applyFont="1" applyBorder="1" applyAlignment="1">
      <alignment horizontal="center" vertical="center" wrapText="1"/>
      <protection/>
    </xf>
    <xf numFmtId="0" fontId="20" fillId="0" borderId="18" xfId="59" applyFont="1" applyBorder="1" applyAlignment="1">
      <alignment horizontal="center" vertical="center" wrapText="1"/>
      <protection/>
    </xf>
    <xf numFmtId="0" fontId="20" fillId="0" borderId="13" xfId="59" applyFont="1" applyBorder="1" applyAlignment="1">
      <alignment horizontal="center" vertical="center" wrapText="1"/>
      <protection/>
    </xf>
    <xf numFmtId="0" fontId="18" fillId="0" borderId="18" xfId="59" applyFont="1" applyBorder="1" applyAlignment="1">
      <alignment horizontal="center" vertical="center" wrapText="1"/>
      <protection/>
    </xf>
    <xf numFmtId="0" fontId="18" fillId="0" borderId="13" xfId="59" applyFont="1" applyBorder="1" applyAlignment="1">
      <alignment horizontal="center" vertical="center" wrapText="1"/>
      <protection/>
    </xf>
    <xf numFmtId="0" fontId="18" fillId="0" borderId="84" xfId="59" applyFont="1" applyBorder="1" applyAlignment="1">
      <alignment horizontal="center" vertical="center" wrapText="1"/>
      <protection/>
    </xf>
    <xf numFmtId="0" fontId="18" fillId="0" borderId="85" xfId="59" applyFont="1" applyBorder="1" applyAlignment="1">
      <alignment horizontal="center" vertical="center" wrapText="1"/>
      <protection/>
    </xf>
    <xf numFmtId="0" fontId="20" fillId="32" borderId="58" xfId="59" applyFont="1" applyFill="1" applyBorder="1" applyAlignment="1">
      <alignment horizontal="left" vertical="center" wrapText="1"/>
      <protection/>
    </xf>
    <xf numFmtId="0" fontId="20" fillId="32" borderId="40" xfId="59" applyFont="1" applyFill="1" applyBorder="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1447800</xdr:colOff>
      <xdr:row>26</xdr:row>
      <xdr:rowOff>0</xdr:rowOff>
    </xdr:from>
    <xdr:ext cx="66675" cy="228600"/>
    <xdr:sp>
      <xdr:nvSpPr>
        <xdr:cNvPr id="1" name="Text Box 1"/>
        <xdr:cNvSpPr txBox="1">
          <a:spLocks noChangeArrowheads="1"/>
        </xdr:cNvSpPr>
      </xdr:nvSpPr>
      <xdr:spPr>
        <a:xfrm>
          <a:off x="2524125" y="68199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1447800</xdr:colOff>
      <xdr:row>26</xdr:row>
      <xdr:rowOff>0</xdr:rowOff>
    </xdr:from>
    <xdr:ext cx="66675" cy="228600"/>
    <xdr:sp>
      <xdr:nvSpPr>
        <xdr:cNvPr id="2" name="Text Box 128"/>
        <xdr:cNvSpPr txBox="1">
          <a:spLocks noChangeArrowheads="1"/>
        </xdr:cNvSpPr>
      </xdr:nvSpPr>
      <xdr:spPr>
        <a:xfrm>
          <a:off x="2524125" y="68199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1447800</xdr:colOff>
      <xdr:row>26</xdr:row>
      <xdr:rowOff>0</xdr:rowOff>
    </xdr:from>
    <xdr:ext cx="66675" cy="228600"/>
    <xdr:sp>
      <xdr:nvSpPr>
        <xdr:cNvPr id="3" name="Text Box 129"/>
        <xdr:cNvSpPr txBox="1">
          <a:spLocks noChangeArrowheads="1"/>
        </xdr:cNvSpPr>
      </xdr:nvSpPr>
      <xdr:spPr>
        <a:xfrm>
          <a:off x="2524125" y="6819900"/>
          <a:ext cx="66675"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M113"/>
  <sheetViews>
    <sheetView zoomScalePageLayoutView="0" workbookViewId="0" topLeftCell="A58">
      <selection activeCell="B2" sqref="B2:K89"/>
    </sheetView>
  </sheetViews>
  <sheetFormatPr defaultColWidth="9.140625" defaultRowHeight="12.75"/>
  <cols>
    <col min="1" max="1" width="4.7109375" style="95" customWidth="1"/>
    <col min="2" max="2" width="18.00390625" style="149" customWidth="1"/>
    <col min="3" max="3" width="75.140625" style="149" customWidth="1"/>
    <col min="4" max="4" width="7.28125" style="195" bestFit="1" customWidth="1"/>
    <col min="5" max="5" width="11.140625" style="195" customWidth="1"/>
    <col min="6" max="7" width="11.00390625" style="195" customWidth="1"/>
    <col min="8" max="8" width="10.00390625" style="195" customWidth="1"/>
    <col min="9" max="9" width="9.00390625" style="149" customWidth="1"/>
    <col min="10" max="10" width="11.140625" style="149" customWidth="1"/>
    <col min="11" max="11" width="12.140625" style="95" customWidth="1"/>
    <col min="12" max="16384" width="9.140625" style="95" customWidth="1"/>
  </cols>
  <sheetData>
    <row r="2" spans="2:3" ht="12.75">
      <c r="B2" s="194" t="s">
        <v>581</v>
      </c>
      <c r="C2" s="194" t="s">
        <v>580</v>
      </c>
    </row>
    <row r="3" spans="2:3" ht="12.75">
      <c r="B3" s="194" t="s">
        <v>582</v>
      </c>
      <c r="C3" s="196" t="s">
        <v>585</v>
      </c>
    </row>
    <row r="4" spans="2:10" ht="12.75">
      <c r="B4" s="197"/>
      <c r="C4" s="197"/>
      <c r="D4" s="198"/>
      <c r="E4" s="198"/>
      <c r="F4" s="198"/>
      <c r="G4" s="198"/>
      <c r="H4" s="198"/>
      <c r="I4" s="197"/>
      <c r="J4" s="199"/>
    </row>
    <row r="5" spans="1:13" s="633" customFormat="1" ht="12.75">
      <c r="A5" s="95"/>
      <c r="B5" s="706" t="s">
        <v>144</v>
      </c>
      <c r="C5" s="706"/>
      <c r="D5" s="706"/>
      <c r="E5" s="706"/>
      <c r="F5" s="706"/>
      <c r="G5" s="706"/>
      <c r="H5" s="706"/>
      <c r="I5" s="706"/>
      <c r="J5" s="706"/>
      <c r="K5" s="117" t="s">
        <v>579</v>
      </c>
      <c r="L5" s="95"/>
      <c r="M5" s="95"/>
    </row>
    <row r="6" spans="1:13" s="634" customFormat="1" ht="12.75">
      <c r="A6" s="111"/>
      <c r="B6" s="706" t="s">
        <v>927</v>
      </c>
      <c r="C6" s="706"/>
      <c r="D6" s="706"/>
      <c r="E6" s="706"/>
      <c r="F6" s="706"/>
      <c r="G6" s="706"/>
      <c r="H6" s="706"/>
      <c r="I6" s="706"/>
      <c r="J6" s="706"/>
      <c r="K6" s="111"/>
      <c r="L6" s="111"/>
      <c r="M6" s="111"/>
    </row>
    <row r="7" spans="1:13" s="633" customFormat="1" ht="13.5" thickBot="1">
      <c r="A7" s="95"/>
      <c r="B7" s="197"/>
      <c r="C7" s="197"/>
      <c r="D7" s="198"/>
      <c r="E7" s="198"/>
      <c r="F7" s="198"/>
      <c r="G7" s="198"/>
      <c r="H7" s="198"/>
      <c r="I7" s="197"/>
      <c r="J7" s="200" t="s">
        <v>184</v>
      </c>
      <c r="K7" s="95"/>
      <c r="L7" s="95"/>
      <c r="M7" s="95"/>
    </row>
    <row r="8" spans="1:13" s="633" customFormat="1" ht="13.5" thickBot="1">
      <c r="A8" s="95"/>
      <c r="B8" s="707" t="s">
        <v>402</v>
      </c>
      <c r="C8" s="710" t="s">
        <v>403</v>
      </c>
      <c r="D8" s="713" t="s">
        <v>245</v>
      </c>
      <c r="E8" s="702" t="s">
        <v>324</v>
      </c>
      <c r="F8" s="716"/>
      <c r="G8" s="716"/>
      <c r="H8" s="716"/>
      <c r="I8" s="716"/>
      <c r="J8" s="716"/>
      <c r="K8" s="717"/>
      <c r="L8" s="95"/>
      <c r="M8" s="95"/>
    </row>
    <row r="9" spans="1:13" s="633" customFormat="1" ht="13.5" thickBot="1">
      <c r="A9" s="95"/>
      <c r="B9" s="708"/>
      <c r="C9" s="711"/>
      <c r="D9" s="714"/>
      <c r="E9" s="698" t="s">
        <v>519</v>
      </c>
      <c r="F9" s="698" t="s">
        <v>640</v>
      </c>
      <c r="G9" s="698" t="s">
        <v>789</v>
      </c>
      <c r="H9" s="700" t="s">
        <v>790</v>
      </c>
      <c r="I9" s="702" t="s">
        <v>697</v>
      </c>
      <c r="J9" s="703"/>
      <c r="K9" s="704" t="s">
        <v>944</v>
      </c>
      <c r="L9" s="95"/>
      <c r="M9" s="95"/>
    </row>
    <row r="10" spans="1:13" s="633" customFormat="1" ht="60" customHeight="1" thickBot="1">
      <c r="A10" s="95"/>
      <c r="B10" s="709"/>
      <c r="C10" s="712"/>
      <c r="D10" s="715"/>
      <c r="E10" s="699"/>
      <c r="F10" s="699"/>
      <c r="G10" s="699"/>
      <c r="H10" s="701"/>
      <c r="I10" s="202" t="s">
        <v>638</v>
      </c>
      <c r="J10" s="203" t="s">
        <v>641</v>
      </c>
      <c r="K10" s="705"/>
      <c r="L10" s="95"/>
      <c r="M10" s="95"/>
    </row>
    <row r="11" spans="1:13" s="633" customFormat="1" ht="18" customHeight="1" thickBot="1">
      <c r="A11" s="95"/>
      <c r="B11" s="204">
        <v>1</v>
      </c>
      <c r="C11" s="205">
        <v>2</v>
      </c>
      <c r="D11" s="206">
        <v>3</v>
      </c>
      <c r="E11" s="207">
        <v>4</v>
      </c>
      <c r="F11" s="208">
        <v>5</v>
      </c>
      <c r="G11" s="208">
        <v>6</v>
      </c>
      <c r="H11" s="333">
        <v>7</v>
      </c>
      <c r="I11" s="334">
        <v>8</v>
      </c>
      <c r="J11" s="209">
        <v>9</v>
      </c>
      <c r="K11" s="210">
        <v>10</v>
      </c>
      <c r="L11" s="95"/>
      <c r="M11" s="95"/>
    </row>
    <row r="12" spans="1:13" s="633" customFormat="1" ht="13.5" thickBot="1">
      <c r="A12" s="95"/>
      <c r="B12" s="428"/>
      <c r="C12" s="429" t="s">
        <v>499</v>
      </c>
      <c r="D12" s="430"/>
      <c r="E12" s="422"/>
      <c r="F12" s="423"/>
      <c r="G12" s="423"/>
      <c r="H12" s="421"/>
      <c r="I12" s="201"/>
      <c r="J12" s="424"/>
      <c r="K12" s="674"/>
      <c r="L12" s="95"/>
      <c r="M12" s="95"/>
    </row>
    <row r="13" spans="1:13" s="633" customFormat="1" ht="26.25" thickBot="1">
      <c r="A13" s="95"/>
      <c r="B13" s="431" t="s">
        <v>500</v>
      </c>
      <c r="C13" s="432" t="s">
        <v>501</v>
      </c>
      <c r="D13" s="433">
        <v>1001</v>
      </c>
      <c r="E13" s="425">
        <f aca="true" t="shared" si="0" ref="E13:J13">+E14+E21+E28+E29</f>
        <v>3319022</v>
      </c>
      <c r="F13" s="426">
        <f t="shared" si="0"/>
        <v>3854991</v>
      </c>
      <c r="G13" s="425">
        <f t="shared" si="0"/>
        <v>3813925</v>
      </c>
      <c r="H13" s="635">
        <f t="shared" si="0"/>
        <v>4303421</v>
      </c>
      <c r="I13" s="636">
        <f t="shared" si="0"/>
        <v>3202662</v>
      </c>
      <c r="J13" s="427">
        <f t="shared" si="0"/>
        <v>3003145</v>
      </c>
      <c r="K13" s="217">
        <f>+J13/I13*100</f>
        <v>93.770276101568</v>
      </c>
      <c r="L13" s="95"/>
      <c r="M13" s="95"/>
    </row>
    <row r="14" spans="1:13" s="633" customFormat="1" ht="13.5" thickBot="1">
      <c r="A14" s="95"/>
      <c r="B14" s="431">
        <v>60</v>
      </c>
      <c r="C14" s="432" t="s">
        <v>502</v>
      </c>
      <c r="D14" s="433">
        <v>1002</v>
      </c>
      <c r="E14" s="425">
        <v>0</v>
      </c>
      <c r="F14" s="426">
        <v>0</v>
      </c>
      <c r="G14" s="425">
        <v>0</v>
      </c>
      <c r="H14" s="635">
        <v>0</v>
      </c>
      <c r="I14" s="637">
        <v>0</v>
      </c>
      <c r="J14" s="427">
        <v>0</v>
      </c>
      <c r="K14" s="217">
        <v>0</v>
      </c>
      <c r="L14" s="95"/>
      <c r="M14" s="95"/>
    </row>
    <row r="15" spans="1:13" s="633" customFormat="1" ht="25.5">
      <c r="A15" s="95"/>
      <c r="B15" s="434">
        <v>600</v>
      </c>
      <c r="C15" s="435" t="s">
        <v>503</v>
      </c>
      <c r="D15" s="436">
        <v>1003</v>
      </c>
      <c r="E15" s="437">
        <v>0</v>
      </c>
      <c r="F15" s="438">
        <v>0</v>
      </c>
      <c r="G15" s="439">
        <v>0</v>
      </c>
      <c r="H15" s="638">
        <v>0</v>
      </c>
      <c r="I15" s="639">
        <v>0</v>
      </c>
      <c r="J15" s="440">
        <v>0</v>
      </c>
      <c r="K15" s="217">
        <v>0</v>
      </c>
      <c r="L15" s="95"/>
      <c r="M15" s="95"/>
    </row>
    <row r="16" spans="1:13" s="633" customFormat="1" ht="30" customHeight="1">
      <c r="A16" s="95"/>
      <c r="B16" s="218">
        <v>601</v>
      </c>
      <c r="C16" s="219" t="s">
        <v>504</v>
      </c>
      <c r="D16" s="220">
        <v>1004</v>
      </c>
      <c r="E16" s="414">
        <v>0</v>
      </c>
      <c r="F16" s="415">
        <v>0</v>
      </c>
      <c r="G16" s="416">
        <v>0</v>
      </c>
      <c r="H16" s="640">
        <v>0</v>
      </c>
      <c r="I16" s="641">
        <v>0</v>
      </c>
      <c r="J16" s="417">
        <v>0</v>
      </c>
      <c r="K16" s="217">
        <v>0</v>
      </c>
      <c r="L16" s="95"/>
      <c r="M16" s="95"/>
    </row>
    <row r="17" spans="1:13" s="633" customFormat="1" ht="30" customHeight="1">
      <c r="A17" s="95"/>
      <c r="B17" s="218">
        <v>602</v>
      </c>
      <c r="C17" s="219" t="s">
        <v>505</v>
      </c>
      <c r="D17" s="220">
        <v>1005</v>
      </c>
      <c r="E17" s="414">
        <v>0</v>
      </c>
      <c r="F17" s="415">
        <v>0</v>
      </c>
      <c r="G17" s="416">
        <v>0</v>
      </c>
      <c r="H17" s="640">
        <v>0</v>
      </c>
      <c r="I17" s="641">
        <v>0</v>
      </c>
      <c r="J17" s="417">
        <v>0</v>
      </c>
      <c r="K17" s="217">
        <v>0</v>
      </c>
      <c r="L17" s="95"/>
      <c r="M17" s="95"/>
    </row>
    <row r="18" spans="1:13" s="633" customFormat="1" ht="25.5">
      <c r="A18" s="95"/>
      <c r="B18" s="218">
        <v>603</v>
      </c>
      <c r="C18" s="219" t="s">
        <v>30</v>
      </c>
      <c r="D18" s="220">
        <v>1006</v>
      </c>
      <c r="E18" s="414">
        <v>0</v>
      </c>
      <c r="F18" s="415">
        <v>0</v>
      </c>
      <c r="G18" s="416">
        <v>0</v>
      </c>
      <c r="H18" s="640">
        <v>0</v>
      </c>
      <c r="I18" s="641">
        <v>0</v>
      </c>
      <c r="J18" s="417">
        <v>0</v>
      </c>
      <c r="K18" s="217">
        <v>0</v>
      </c>
      <c r="L18" s="95"/>
      <c r="M18" s="95"/>
    </row>
    <row r="19" spans="2:11" ht="12.75">
      <c r="B19" s="218">
        <v>604</v>
      </c>
      <c r="C19" s="219" t="s">
        <v>31</v>
      </c>
      <c r="D19" s="220">
        <v>1007</v>
      </c>
      <c r="E19" s="414">
        <v>0</v>
      </c>
      <c r="F19" s="415">
        <v>0</v>
      </c>
      <c r="G19" s="416">
        <v>0</v>
      </c>
      <c r="H19" s="640">
        <v>0</v>
      </c>
      <c r="I19" s="641">
        <v>0</v>
      </c>
      <c r="J19" s="417">
        <v>0</v>
      </c>
      <c r="K19" s="217">
        <v>0</v>
      </c>
    </row>
    <row r="20" spans="2:11" ht="13.5" thickBot="1">
      <c r="B20" s="441">
        <v>605</v>
      </c>
      <c r="C20" s="442" t="s">
        <v>32</v>
      </c>
      <c r="D20" s="443">
        <v>1008</v>
      </c>
      <c r="E20" s="444">
        <v>0</v>
      </c>
      <c r="F20" s="445">
        <v>0</v>
      </c>
      <c r="G20" s="446">
        <v>0</v>
      </c>
      <c r="H20" s="642">
        <v>0</v>
      </c>
      <c r="I20" s="643">
        <v>0</v>
      </c>
      <c r="J20" s="447">
        <v>0</v>
      </c>
      <c r="K20" s="217">
        <v>0</v>
      </c>
    </row>
    <row r="21" spans="2:11" ht="31.5" customHeight="1" thickBot="1">
      <c r="B21" s="431">
        <v>61</v>
      </c>
      <c r="C21" s="432" t="s">
        <v>33</v>
      </c>
      <c r="D21" s="433">
        <v>1009</v>
      </c>
      <c r="E21" s="425">
        <f aca="true" t="shared" si="1" ref="E21:J21">+E22+E23+E24+E25+E26+E27</f>
        <v>3319022</v>
      </c>
      <c r="F21" s="426">
        <f t="shared" si="1"/>
        <v>3853148</v>
      </c>
      <c r="G21" s="425">
        <f t="shared" si="1"/>
        <v>3790766</v>
      </c>
      <c r="H21" s="512">
        <f t="shared" si="1"/>
        <v>4300262</v>
      </c>
      <c r="I21" s="644">
        <f t="shared" si="1"/>
        <v>3200117</v>
      </c>
      <c r="J21" s="427">
        <f t="shared" si="1"/>
        <v>3000775</v>
      </c>
      <c r="K21" s="217">
        <f>+J21/I21*100</f>
        <v>93.77079025548129</v>
      </c>
    </row>
    <row r="22" spans="2:11" ht="25.5">
      <c r="B22" s="434">
        <v>610</v>
      </c>
      <c r="C22" s="435" t="s">
        <v>506</v>
      </c>
      <c r="D22" s="436">
        <v>1010</v>
      </c>
      <c r="E22" s="437">
        <v>0</v>
      </c>
      <c r="F22" s="438">
        <v>0</v>
      </c>
      <c r="G22" s="439">
        <v>0</v>
      </c>
      <c r="H22" s="638">
        <v>0</v>
      </c>
      <c r="I22" s="639">
        <v>0</v>
      </c>
      <c r="J22" s="440">
        <v>0</v>
      </c>
      <c r="K22" s="217">
        <v>0</v>
      </c>
    </row>
    <row r="23" spans="2:11" ht="30" customHeight="1">
      <c r="B23" s="218">
        <v>611</v>
      </c>
      <c r="C23" s="219" t="s">
        <v>507</v>
      </c>
      <c r="D23" s="220">
        <v>1011</v>
      </c>
      <c r="E23" s="414">
        <v>0</v>
      </c>
      <c r="F23" s="415">
        <v>0</v>
      </c>
      <c r="G23" s="416">
        <v>0</v>
      </c>
      <c r="H23" s="640">
        <v>0</v>
      </c>
      <c r="I23" s="641">
        <v>0</v>
      </c>
      <c r="J23" s="417">
        <v>0</v>
      </c>
      <c r="K23" s="217">
        <v>0</v>
      </c>
    </row>
    <row r="24" spans="2:11" ht="30" customHeight="1">
      <c r="B24" s="218">
        <v>612</v>
      </c>
      <c r="C24" s="219" t="s">
        <v>508</v>
      </c>
      <c r="D24" s="220">
        <v>1012</v>
      </c>
      <c r="E24" s="414">
        <v>2810729</v>
      </c>
      <c r="F24" s="415">
        <v>3255891</v>
      </c>
      <c r="G24" s="416">
        <v>3327383</v>
      </c>
      <c r="H24" s="640">
        <v>3640262</v>
      </c>
      <c r="I24" s="641">
        <v>2735526</v>
      </c>
      <c r="J24" s="417">
        <v>2735727</v>
      </c>
      <c r="K24" s="217">
        <f>+J24/I24*100</f>
        <v>100.007347764196</v>
      </c>
    </row>
    <row r="25" spans="2:11" ht="25.5">
      <c r="B25" s="218">
        <v>613</v>
      </c>
      <c r="C25" s="219" t="s">
        <v>34</v>
      </c>
      <c r="D25" s="220">
        <v>1013</v>
      </c>
      <c r="E25" s="414">
        <v>0</v>
      </c>
      <c r="F25" s="415">
        <v>0</v>
      </c>
      <c r="G25" s="416">
        <v>0</v>
      </c>
      <c r="H25" s="640">
        <v>0</v>
      </c>
      <c r="I25" s="641">
        <v>0</v>
      </c>
      <c r="J25" s="417">
        <v>0</v>
      </c>
      <c r="K25" s="217">
        <v>0</v>
      </c>
    </row>
    <row r="26" spans="2:11" ht="12.75">
      <c r="B26" s="218">
        <v>614</v>
      </c>
      <c r="C26" s="219" t="s">
        <v>35</v>
      </c>
      <c r="D26" s="220">
        <v>1014</v>
      </c>
      <c r="E26" s="414">
        <v>508293</v>
      </c>
      <c r="F26" s="415">
        <v>597257</v>
      </c>
      <c r="G26" s="416">
        <v>463383</v>
      </c>
      <c r="H26" s="640">
        <v>660000</v>
      </c>
      <c r="I26" s="641">
        <v>464591</v>
      </c>
      <c r="J26" s="417">
        <v>265048</v>
      </c>
      <c r="K26" s="217">
        <f>+J26/I26*100</f>
        <v>57.049749134184694</v>
      </c>
    </row>
    <row r="27" spans="2:11" ht="12.75">
      <c r="B27" s="218">
        <v>615</v>
      </c>
      <c r="C27" s="219" t="s">
        <v>36</v>
      </c>
      <c r="D27" s="220">
        <v>1015</v>
      </c>
      <c r="E27" s="414">
        <v>0</v>
      </c>
      <c r="F27" s="415">
        <v>0</v>
      </c>
      <c r="G27" s="416">
        <v>0</v>
      </c>
      <c r="H27" s="640">
        <v>0</v>
      </c>
      <c r="I27" s="641">
        <v>0</v>
      </c>
      <c r="J27" s="417">
        <v>0</v>
      </c>
      <c r="K27" s="217">
        <v>0</v>
      </c>
    </row>
    <row r="28" spans="2:11" ht="12.75">
      <c r="B28" s="218">
        <v>64</v>
      </c>
      <c r="C28" s="219" t="s">
        <v>37</v>
      </c>
      <c r="D28" s="220">
        <v>1016</v>
      </c>
      <c r="E28" s="414">
        <v>0</v>
      </c>
      <c r="F28" s="415">
        <v>0</v>
      </c>
      <c r="G28" s="416">
        <v>20000</v>
      </c>
      <c r="H28" s="640">
        <v>0</v>
      </c>
      <c r="I28" s="641">
        <v>0</v>
      </c>
      <c r="J28" s="417">
        <v>0</v>
      </c>
      <c r="K28" s="217">
        <v>0</v>
      </c>
    </row>
    <row r="29" spans="2:11" ht="12.75">
      <c r="B29" s="218">
        <v>65</v>
      </c>
      <c r="C29" s="219" t="s">
        <v>38</v>
      </c>
      <c r="D29" s="220">
        <v>1017</v>
      </c>
      <c r="E29" s="414">
        <v>0</v>
      </c>
      <c r="F29" s="415">
        <v>1843</v>
      </c>
      <c r="G29" s="416">
        <v>3159</v>
      </c>
      <c r="H29" s="640">
        <v>3159</v>
      </c>
      <c r="I29" s="641">
        <v>2545</v>
      </c>
      <c r="J29" s="417">
        <v>2370</v>
      </c>
      <c r="K29" s="217">
        <f>+J29/I29*100</f>
        <v>93.1237721021611</v>
      </c>
    </row>
    <row r="30" spans="2:11" ht="13.5" thickBot="1">
      <c r="B30" s="448"/>
      <c r="C30" s="449" t="s">
        <v>39</v>
      </c>
      <c r="D30" s="450"/>
      <c r="E30" s="451"/>
      <c r="F30" s="445"/>
      <c r="G30" s="446"/>
      <c r="H30" s="645"/>
      <c r="I30" s="646"/>
      <c r="J30" s="447"/>
      <c r="K30" s="217">
        <v>0</v>
      </c>
    </row>
    <row r="31" spans="2:11" ht="26.25" thickBot="1">
      <c r="B31" s="431" t="s">
        <v>40</v>
      </c>
      <c r="C31" s="432" t="s">
        <v>41</v>
      </c>
      <c r="D31" s="433">
        <v>1018</v>
      </c>
      <c r="E31" s="425">
        <f aca="true" t="shared" si="2" ref="E31:J31">+E32+E33+E34+E35+E36+E37+E38+E39+E40+E41+E42</f>
        <v>3298634</v>
      </c>
      <c r="F31" s="426">
        <f t="shared" si="2"/>
        <v>3213473</v>
      </c>
      <c r="G31" s="425">
        <f t="shared" si="2"/>
        <v>3253416</v>
      </c>
      <c r="H31" s="512">
        <f t="shared" si="2"/>
        <v>3850510</v>
      </c>
      <c r="I31" s="644">
        <f t="shared" si="2"/>
        <v>2884654</v>
      </c>
      <c r="J31" s="427">
        <f t="shared" si="2"/>
        <v>2735117</v>
      </c>
      <c r="K31" s="217">
        <f>+J31/I31*100</f>
        <v>94.81612006153945</v>
      </c>
    </row>
    <row r="32" spans="2:11" ht="12.75">
      <c r="B32" s="434">
        <v>50</v>
      </c>
      <c r="C32" s="435" t="s">
        <v>42</v>
      </c>
      <c r="D32" s="436">
        <v>1019</v>
      </c>
      <c r="E32" s="437">
        <v>0</v>
      </c>
      <c r="F32" s="438">
        <v>0</v>
      </c>
      <c r="G32" s="439">
        <v>0</v>
      </c>
      <c r="H32" s="638">
        <v>0</v>
      </c>
      <c r="I32" s="639">
        <v>0</v>
      </c>
      <c r="J32" s="440">
        <v>0</v>
      </c>
      <c r="K32" s="217">
        <v>0</v>
      </c>
    </row>
    <row r="33" spans="2:11" ht="12.75">
      <c r="B33" s="218">
        <v>62</v>
      </c>
      <c r="C33" s="219" t="s">
        <v>43</v>
      </c>
      <c r="D33" s="220">
        <v>1020</v>
      </c>
      <c r="E33" s="414">
        <v>0</v>
      </c>
      <c r="F33" s="415">
        <v>0</v>
      </c>
      <c r="G33" s="416">
        <v>0</v>
      </c>
      <c r="H33" s="640">
        <v>0</v>
      </c>
      <c r="I33" s="641">
        <v>0</v>
      </c>
      <c r="J33" s="417">
        <v>0</v>
      </c>
      <c r="K33" s="217">
        <v>0</v>
      </c>
    </row>
    <row r="34" spans="2:11" ht="25.5">
      <c r="B34" s="218">
        <v>630</v>
      </c>
      <c r="C34" s="219" t="s">
        <v>44</v>
      </c>
      <c r="D34" s="220">
        <v>1021</v>
      </c>
      <c r="E34" s="414">
        <v>0</v>
      </c>
      <c r="F34" s="415">
        <v>0</v>
      </c>
      <c r="G34" s="416">
        <v>0</v>
      </c>
      <c r="H34" s="640">
        <v>0</v>
      </c>
      <c r="I34" s="641">
        <v>0</v>
      </c>
      <c r="J34" s="417">
        <v>0</v>
      </c>
      <c r="K34" s="217">
        <v>0</v>
      </c>
    </row>
    <row r="35" spans="2:11" ht="25.5">
      <c r="B35" s="218">
        <v>631</v>
      </c>
      <c r="C35" s="219" t="s">
        <v>45</v>
      </c>
      <c r="D35" s="220">
        <v>1022</v>
      </c>
      <c r="E35" s="414">
        <v>0</v>
      </c>
      <c r="F35" s="415">
        <v>0</v>
      </c>
      <c r="G35" s="416">
        <v>0</v>
      </c>
      <c r="H35" s="640">
        <v>0</v>
      </c>
      <c r="I35" s="641">
        <v>0</v>
      </c>
      <c r="J35" s="417">
        <v>0</v>
      </c>
      <c r="K35" s="217">
        <v>0</v>
      </c>
    </row>
    <row r="36" spans="2:11" ht="12.75">
      <c r="B36" s="218" t="s">
        <v>404</v>
      </c>
      <c r="C36" s="219" t="s">
        <v>46</v>
      </c>
      <c r="D36" s="220">
        <v>1023</v>
      </c>
      <c r="E36" s="414">
        <v>1130779</v>
      </c>
      <c r="F36" s="415">
        <v>1244108</v>
      </c>
      <c r="G36" s="416">
        <v>1170628</v>
      </c>
      <c r="H36" s="640">
        <v>1463550</v>
      </c>
      <c r="I36" s="641">
        <v>1102799</v>
      </c>
      <c r="J36" s="417">
        <v>1099806</v>
      </c>
      <c r="K36" s="217">
        <f>+J36/I36*100</f>
        <v>99.72859968135626</v>
      </c>
    </row>
    <row r="37" spans="2:11" ht="12.75">
      <c r="B37" s="218">
        <v>513</v>
      </c>
      <c r="C37" s="219" t="s">
        <v>47</v>
      </c>
      <c r="D37" s="220">
        <v>1024</v>
      </c>
      <c r="E37" s="414">
        <v>453526</v>
      </c>
      <c r="F37" s="415">
        <v>461472</v>
      </c>
      <c r="G37" s="416">
        <v>436922</v>
      </c>
      <c r="H37" s="640">
        <v>510000</v>
      </c>
      <c r="I37" s="641">
        <v>383783</v>
      </c>
      <c r="J37" s="417">
        <v>391775</v>
      </c>
      <c r="K37" s="217">
        <f>+J37/I37*100</f>
        <v>102.0824267880547</v>
      </c>
    </row>
    <row r="38" spans="2:11" ht="12.75">
      <c r="B38" s="218">
        <v>52</v>
      </c>
      <c r="C38" s="219" t="s">
        <v>48</v>
      </c>
      <c r="D38" s="220">
        <v>1025</v>
      </c>
      <c r="E38" s="414">
        <v>1226359</v>
      </c>
      <c r="F38" s="415">
        <v>1146939</v>
      </c>
      <c r="G38" s="416">
        <v>1211072</v>
      </c>
      <c r="H38" s="640">
        <v>1320861</v>
      </c>
      <c r="I38" s="641">
        <v>989681</v>
      </c>
      <c r="J38" s="417">
        <v>931076</v>
      </c>
      <c r="K38" s="217">
        <f>+J38/I38*100</f>
        <v>94.07839495756714</v>
      </c>
    </row>
    <row r="39" spans="2:11" ht="12.75">
      <c r="B39" s="218">
        <v>53</v>
      </c>
      <c r="C39" s="219" t="s">
        <v>49</v>
      </c>
      <c r="D39" s="220">
        <v>1026</v>
      </c>
      <c r="E39" s="414">
        <v>91600</v>
      </c>
      <c r="F39" s="415">
        <v>111093</v>
      </c>
      <c r="G39" s="416">
        <v>168740</v>
      </c>
      <c r="H39" s="640">
        <v>224035</v>
      </c>
      <c r="I39" s="641">
        <v>158756</v>
      </c>
      <c r="J39" s="417">
        <v>96843</v>
      </c>
      <c r="K39" s="217">
        <f>+J39/I39*100</f>
        <v>61.00115901131296</v>
      </c>
    </row>
    <row r="40" spans="2:11" ht="12.75">
      <c r="B40" s="218">
        <v>540</v>
      </c>
      <c r="C40" s="219" t="s">
        <v>50</v>
      </c>
      <c r="D40" s="220">
        <v>1027</v>
      </c>
      <c r="E40" s="414">
        <v>273141</v>
      </c>
      <c r="F40" s="415">
        <v>70261</v>
      </c>
      <c r="G40" s="416">
        <v>66406</v>
      </c>
      <c r="H40" s="640">
        <v>80000</v>
      </c>
      <c r="I40" s="641">
        <v>60000</v>
      </c>
      <c r="J40" s="417">
        <v>60000</v>
      </c>
      <c r="K40" s="217">
        <f>+J40/I40*100</f>
        <v>100</v>
      </c>
    </row>
    <row r="41" spans="2:11" ht="12.75">
      <c r="B41" s="218" t="s">
        <v>405</v>
      </c>
      <c r="C41" s="219" t="s">
        <v>51</v>
      </c>
      <c r="D41" s="220">
        <v>1028</v>
      </c>
      <c r="E41" s="414">
        <v>0</v>
      </c>
      <c r="F41" s="415">
        <v>15615</v>
      </c>
      <c r="G41" s="416">
        <v>4088</v>
      </c>
      <c r="H41" s="640">
        <v>0</v>
      </c>
      <c r="I41" s="641">
        <v>0</v>
      </c>
      <c r="J41" s="417">
        <v>0</v>
      </c>
      <c r="K41" s="217">
        <v>0</v>
      </c>
    </row>
    <row r="42" spans="2:11" ht="13.5" thickBot="1">
      <c r="B42" s="441">
        <v>55</v>
      </c>
      <c r="C42" s="442" t="s">
        <v>52</v>
      </c>
      <c r="D42" s="443">
        <v>1029</v>
      </c>
      <c r="E42" s="444">
        <v>123229</v>
      </c>
      <c r="F42" s="445">
        <v>163985</v>
      </c>
      <c r="G42" s="446">
        <v>195560</v>
      </c>
      <c r="H42" s="642">
        <v>252064</v>
      </c>
      <c r="I42" s="643">
        <v>189635</v>
      </c>
      <c r="J42" s="447">
        <v>155617</v>
      </c>
      <c r="K42" s="217">
        <f>+J42/I42*100</f>
        <v>82.06132834128721</v>
      </c>
    </row>
    <row r="43" spans="2:11" ht="13.5" thickBot="1">
      <c r="B43" s="452"/>
      <c r="C43" s="453" t="s">
        <v>53</v>
      </c>
      <c r="D43" s="454">
        <v>1030</v>
      </c>
      <c r="E43" s="455">
        <f aca="true" t="shared" si="3" ref="E43:J43">+E13-E31</f>
        <v>20388</v>
      </c>
      <c r="F43" s="456">
        <f t="shared" si="3"/>
        <v>641518</v>
      </c>
      <c r="G43" s="455">
        <f t="shared" si="3"/>
        <v>560509</v>
      </c>
      <c r="H43" s="647">
        <f t="shared" si="3"/>
        <v>452911</v>
      </c>
      <c r="I43" s="636">
        <f t="shared" si="3"/>
        <v>318008</v>
      </c>
      <c r="J43" s="457">
        <f t="shared" si="3"/>
        <v>268028</v>
      </c>
      <c r="K43" s="217">
        <f>+J43/I43*100</f>
        <v>84.28341425372946</v>
      </c>
    </row>
    <row r="44" spans="2:11" ht="13.5" thickBot="1">
      <c r="B44" s="431"/>
      <c r="C44" s="432" t="s">
        <v>54</v>
      </c>
      <c r="D44" s="433">
        <v>1031</v>
      </c>
      <c r="E44" s="425">
        <v>0</v>
      </c>
      <c r="F44" s="426">
        <v>0</v>
      </c>
      <c r="G44" s="425">
        <v>0</v>
      </c>
      <c r="H44" s="635">
        <v>0</v>
      </c>
      <c r="I44" s="648">
        <v>0</v>
      </c>
      <c r="J44" s="427">
        <v>0</v>
      </c>
      <c r="K44" s="217">
        <v>0</v>
      </c>
    </row>
    <row r="45" spans="2:11" ht="13.5" thickBot="1">
      <c r="B45" s="431">
        <v>66</v>
      </c>
      <c r="C45" s="432" t="s">
        <v>55</v>
      </c>
      <c r="D45" s="433">
        <v>1032</v>
      </c>
      <c r="E45" s="425">
        <f aca="true" t="shared" si="4" ref="E45:J45">+E46+E51+E52</f>
        <v>644</v>
      </c>
      <c r="F45" s="425">
        <f t="shared" si="4"/>
        <v>3575</v>
      </c>
      <c r="G45" s="425">
        <f t="shared" si="4"/>
        <v>887</v>
      </c>
      <c r="H45" s="512">
        <f t="shared" si="4"/>
        <v>3650</v>
      </c>
      <c r="I45" s="644">
        <f t="shared" si="4"/>
        <v>969</v>
      </c>
      <c r="J45" s="427">
        <f t="shared" si="4"/>
        <v>6859</v>
      </c>
      <c r="K45" s="217">
        <f>+J45/I45*100</f>
        <v>707.8431372549019</v>
      </c>
    </row>
    <row r="46" spans="2:11" ht="26.25" thickBot="1">
      <c r="B46" s="458" t="s">
        <v>56</v>
      </c>
      <c r="C46" s="459" t="s">
        <v>57</v>
      </c>
      <c r="D46" s="460">
        <v>1033</v>
      </c>
      <c r="E46" s="461">
        <f aca="true" t="shared" si="5" ref="E46:J46">+E47+E48+E49+E50</f>
        <v>0</v>
      </c>
      <c r="F46" s="462">
        <f t="shared" si="5"/>
        <v>0</v>
      </c>
      <c r="G46" s="463">
        <f t="shared" si="5"/>
        <v>0</v>
      </c>
      <c r="H46" s="649">
        <f t="shared" si="5"/>
        <v>0</v>
      </c>
      <c r="I46" s="650">
        <f t="shared" si="5"/>
        <v>0</v>
      </c>
      <c r="J46" s="464">
        <f t="shared" si="5"/>
        <v>0</v>
      </c>
      <c r="K46" s="217">
        <v>0</v>
      </c>
    </row>
    <row r="47" spans="2:11" ht="12.75">
      <c r="B47" s="434">
        <v>660</v>
      </c>
      <c r="C47" s="435" t="s">
        <v>58</v>
      </c>
      <c r="D47" s="436">
        <v>1034</v>
      </c>
      <c r="E47" s="437">
        <v>0</v>
      </c>
      <c r="F47" s="438">
        <v>0</v>
      </c>
      <c r="G47" s="439">
        <v>0</v>
      </c>
      <c r="H47" s="638">
        <v>0</v>
      </c>
      <c r="I47" s="639">
        <v>0</v>
      </c>
      <c r="J47" s="440">
        <v>0</v>
      </c>
      <c r="K47" s="217">
        <v>0</v>
      </c>
    </row>
    <row r="48" spans="2:11" ht="12.75">
      <c r="B48" s="218">
        <v>661</v>
      </c>
      <c r="C48" s="219" t="s">
        <v>59</v>
      </c>
      <c r="D48" s="220">
        <v>1035</v>
      </c>
      <c r="E48" s="414">
        <v>0</v>
      </c>
      <c r="F48" s="418">
        <v>0</v>
      </c>
      <c r="G48" s="419">
        <v>0</v>
      </c>
      <c r="H48" s="640">
        <v>0</v>
      </c>
      <c r="I48" s="641">
        <v>0</v>
      </c>
      <c r="J48" s="420">
        <v>0</v>
      </c>
      <c r="K48" s="217">
        <v>0</v>
      </c>
    </row>
    <row r="49" spans="2:11" ht="25.5">
      <c r="B49" s="218">
        <v>665</v>
      </c>
      <c r="C49" s="219" t="s">
        <v>457</v>
      </c>
      <c r="D49" s="220">
        <v>1036</v>
      </c>
      <c r="E49" s="414">
        <v>0</v>
      </c>
      <c r="F49" s="418">
        <v>0</v>
      </c>
      <c r="G49" s="419">
        <v>0</v>
      </c>
      <c r="H49" s="640">
        <v>0</v>
      </c>
      <c r="I49" s="641">
        <v>0</v>
      </c>
      <c r="J49" s="420">
        <v>0</v>
      </c>
      <c r="K49" s="217">
        <v>0</v>
      </c>
    </row>
    <row r="50" spans="2:11" ht="12.75">
      <c r="B50" s="218">
        <v>669</v>
      </c>
      <c r="C50" s="219" t="s">
        <v>458</v>
      </c>
      <c r="D50" s="220">
        <v>1037</v>
      </c>
      <c r="E50" s="414">
        <v>0</v>
      </c>
      <c r="F50" s="418">
        <v>0</v>
      </c>
      <c r="G50" s="419">
        <v>0</v>
      </c>
      <c r="H50" s="640">
        <v>0</v>
      </c>
      <c r="I50" s="641">
        <v>0</v>
      </c>
      <c r="J50" s="420">
        <v>0</v>
      </c>
      <c r="K50" s="217">
        <v>0</v>
      </c>
    </row>
    <row r="51" spans="2:11" ht="12.75">
      <c r="B51" s="214">
        <v>662</v>
      </c>
      <c r="C51" s="215" t="s">
        <v>459</v>
      </c>
      <c r="D51" s="216">
        <v>1038</v>
      </c>
      <c r="E51" s="265">
        <v>644</v>
      </c>
      <c r="F51" s="418">
        <v>997</v>
      </c>
      <c r="G51" s="419">
        <v>887</v>
      </c>
      <c r="H51" s="640">
        <v>1050</v>
      </c>
      <c r="I51" s="641">
        <v>702</v>
      </c>
      <c r="J51" s="420">
        <v>6859</v>
      </c>
      <c r="K51" s="217">
        <f>+J51/I51*100</f>
        <v>977.065527065527</v>
      </c>
    </row>
    <row r="52" spans="2:11" ht="26.25" thickBot="1">
      <c r="B52" s="448" t="s">
        <v>406</v>
      </c>
      <c r="C52" s="449" t="s">
        <v>460</v>
      </c>
      <c r="D52" s="450">
        <v>1039</v>
      </c>
      <c r="E52" s="451">
        <v>0</v>
      </c>
      <c r="F52" s="465">
        <v>2578</v>
      </c>
      <c r="G52" s="466">
        <v>0</v>
      </c>
      <c r="H52" s="642">
        <v>2600</v>
      </c>
      <c r="I52" s="643">
        <v>267</v>
      </c>
      <c r="J52" s="467">
        <v>0</v>
      </c>
      <c r="K52" s="217">
        <f>+J52/I52*100</f>
        <v>0</v>
      </c>
    </row>
    <row r="53" spans="2:11" ht="20.25" customHeight="1" thickBot="1">
      <c r="B53" s="431">
        <v>56</v>
      </c>
      <c r="C53" s="432" t="s">
        <v>461</v>
      </c>
      <c r="D53" s="433">
        <v>1040</v>
      </c>
      <c r="E53" s="425">
        <f aca="true" t="shared" si="6" ref="E53:J53">+E54+E59+E60</f>
        <v>154372</v>
      </c>
      <c r="F53" s="426">
        <f t="shared" si="6"/>
        <v>103915</v>
      </c>
      <c r="G53" s="425">
        <f t="shared" si="6"/>
        <v>50209</v>
      </c>
      <c r="H53" s="512">
        <f t="shared" si="6"/>
        <v>44314</v>
      </c>
      <c r="I53" s="644">
        <f t="shared" si="6"/>
        <v>29847</v>
      </c>
      <c r="J53" s="427">
        <f t="shared" si="6"/>
        <v>19606</v>
      </c>
      <c r="K53" s="217">
        <f>+J53/I53*100</f>
        <v>65.68834388715784</v>
      </c>
    </row>
    <row r="54" spans="2:11" ht="26.25" thickBot="1">
      <c r="B54" s="431" t="s">
        <v>462</v>
      </c>
      <c r="C54" s="432" t="s">
        <v>463</v>
      </c>
      <c r="D54" s="433">
        <v>1041</v>
      </c>
      <c r="E54" s="425">
        <f aca="true" t="shared" si="7" ref="E54:J54">+E55+E56+E57+E58</f>
        <v>0</v>
      </c>
      <c r="F54" s="425">
        <f t="shared" si="7"/>
        <v>0</v>
      </c>
      <c r="G54" s="425">
        <f t="shared" si="7"/>
        <v>0</v>
      </c>
      <c r="H54" s="512">
        <f t="shared" si="7"/>
        <v>0</v>
      </c>
      <c r="I54" s="650">
        <f t="shared" si="7"/>
        <v>0</v>
      </c>
      <c r="J54" s="427">
        <f t="shared" si="7"/>
        <v>0</v>
      </c>
      <c r="K54" s="217">
        <v>0</v>
      </c>
    </row>
    <row r="55" spans="2:11" ht="12.75">
      <c r="B55" s="434">
        <v>560</v>
      </c>
      <c r="C55" s="435" t="s">
        <v>407</v>
      </c>
      <c r="D55" s="436">
        <v>1042</v>
      </c>
      <c r="E55" s="437">
        <v>0</v>
      </c>
      <c r="F55" s="468">
        <v>0</v>
      </c>
      <c r="G55" s="469">
        <v>0</v>
      </c>
      <c r="H55" s="638">
        <v>0</v>
      </c>
      <c r="I55" s="639">
        <v>0</v>
      </c>
      <c r="J55" s="470">
        <v>0</v>
      </c>
      <c r="K55" s="217">
        <v>0</v>
      </c>
    </row>
    <row r="56" spans="2:11" ht="12.75">
      <c r="B56" s="218">
        <v>561</v>
      </c>
      <c r="C56" s="219" t="s">
        <v>408</v>
      </c>
      <c r="D56" s="220">
        <v>1043</v>
      </c>
      <c r="E56" s="414">
        <v>0</v>
      </c>
      <c r="F56" s="258">
        <v>0</v>
      </c>
      <c r="G56" s="264">
        <v>0</v>
      </c>
      <c r="H56" s="640">
        <v>0</v>
      </c>
      <c r="I56" s="641">
        <v>0</v>
      </c>
      <c r="J56" s="420">
        <v>0</v>
      </c>
      <c r="K56" s="217">
        <v>0</v>
      </c>
    </row>
    <row r="57" spans="2:11" ht="25.5">
      <c r="B57" s="218">
        <v>565</v>
      </c>
      <c r="C57" s="219" t="s">
        <v>464</v>
      </c>
      <c r="D57" s="220">
        <v>1044</v>
      </c>
      <c r="E57" s="414">
        <v>0</v>
      </c>
      <c r="F57" s="258">
        <v>0</v>
      </c>
      <c r="G57" s="264">
        <v>0</v>
      </c>
      <c r="H57" s="640">
        <v>0</v>
      </c>
      <c r="I57" s="641">
        <v>0</v>
      </c>
      <c r="J57" s="420">
        <v>0</v>
      </c>
      <c r="K57" s="217">
        <v>0</v>
      </c>
    </row>
    <row r="58" spans="2:11" ht="12.75">
      <c r="B58" s="218" t="s">
        <v>409</v>
      </c>
      <c r="C58" s="219" t="s">
        <v>465</v>
      </c>
      <c r="D58" s="220">
        <v>1045</v>
      </c>
      <c r="E58" s="414">
        <v>0</v>
      </c>
      <c r="F58" s="258">
        <v>0</v>
      </c>
      <c r="G58" s="264">
        <v>0</v>
      </c>
      <c r="H58" s="640">
        <v>0</v>
      </c>
      <c r="I58" s="641">
        <v>0</v>
      </c>
      <c r="J58" s="420">
        <v>0</v>
      </c>
      <c r="K58" s="217">
        <v>0</v>
      </c>
    </row>
    <row r="59" spans="2:11" ht="12.75">
      <c r="B59" s="218">
        <v>562</v>
      </c>
      <c r="C59" s="219" t="s">
        <v>466</v>
      </c>
      <c r="D59" s="220">
        <v>1046</v>
      </c>
      <c r="E59" s="414">
        <v>144890</v>
      </c>
      <c r="F59" s="258">
        <v>103814</v>
      </c>
      <c r="G59" s="264">
        <v>50063</v>
      </c>
      <c r="H59" s="640">
        <v>43314</v>
      </c>
      <c r="I59" s="641">
        <v>29180</v>
      </c>
      <c r="J59" s="420">
        <v>19606</v>
      </c>
      <c r="K59" s="217">
        <f>+J59/I59*100</f>
        <v>67.1898560657985</v>
      </c>
    </row>
    <row r="60" spans="2:11" ht="26.25" thickBot="1">
      <c r="B60" s="448" t="s">
        <v>467</v>
      </c>
      <c r="C60" s="449" t="s">
        <v>468</v>
      </c>
      <c r="D60" s="450">
        <v>1047</v>
      </c>
      <c r="E60" s="451">
        <v>9482</v>
      </c>
      <c r="F60" s="471">
        <v>101</v>
      </c>
      <c r="G60" s="472">
        <v>146</v>
      </c>
      <c r="H60" s="642">
        <v>1000</v>
      </c>
      <c r="I60" s="643">
        <v>667</v>
      </c>
      <c r="J60" s="467">
        <v>0</v>
      </c>
      <c r="K60" s="217">
        <f>+J60/I60*100</f>
        <v>0</v>
      </c>
    </row>
    <row r="61" spans="2:11" ht="13.5" thickBot="1">
      <c r="B61" s="431"/>
      <c r="C61" s="432" t="s">
        <v>469</v>
      </c>
      <c r="D61" s="433">
        <v>1048</v>
      </c>
      <c r="E61" s="425">
        <v>0</v>
      </c>
      <c r="F61" s="473">
        <v>0</v>
      </c>
      <c r="G61" s="474">
        <v>0</v>
      </c>
      <c r="H61" s="426">
        <v>0</v>
      </c>
      <c r="I61" s="425">
        <v>0</v>
      </c>
      <c r="J61" s="597">
        <v>0</v>
      </c>
      <c r="K61" s="217">
        <v>0</v>
      </c>
    </row>
    <row r="62" spans="2:11" ht="13.5" thickBot="1">
      <c r="B62" s="431"/>
      <c r="C62" s="432" t="s">
        <v>470</v>
      </c>
      <c r="D62" s="433">
        <v>1049</v>
      </c>
      <c r="E62" s="425">
        <f aca="true" t="shared" si="8" ref="E62:J62">+E53-E45</f>
        <v>153728</v>
      </c>
      <c r="F62" s="426">
        <f t="shared" si="8"/>
        <v>100340</v>
      </c>
      <c r="G62" s="425">
        <f t="shared" si="8"/>
        <v>49322</v>
      </c>
      <c r="H62" s="512">
        <f t="shared" si="8"/>
        <v>40664</v>
      </c>
      <c r="I62" s="650">
        <f t="shared" si="8"/>
        <v>28878</v>
      </c>
      <c r="J62" s="596">
        <f t="shared" si="8"/>
        <v>12747</v>
      </c>
      <c r="K62" s="217">
        <f>+J62/I62*100</f>
        <v>44.14086848119676</v>
      </c>
    </row>
    <row r="63" spans="2:11" ht="25.5">
      <c r="B63" s="434" t="s">
        <v>410</v>
      </c>
      <c r="C63" s="435" t="s">
        <v>471</v>
      </c>
      <c r="D63" s="436">
        <v>1050</v>
      </c>
      <c r="E63" s="437">
        <v>5561</v>
      </c>
      <c r="F63" s="468">
        <v>3785</v>
      </c>
      <c r="G63" s="469">
        <v>37122</v>
      </c>
      <c r="H63" s="638">
        <v>2010</v>
      </c>
      <c r="I63" s="639">
        <v>1771</v>
      </c>
      <c r="J63" s="470">
        <v>8183</v>
      </c>
      <c r="K63" s="217">
        <f>+J63/I63*100</f>
        <v>462.0553359683795</v>
      </c>
    </row>
    <row r="64" spans="2:11" ht="30.75" customHeight="1">
      <c r="B64" s="218" t="s">
        <v>411</v>
      </c>
      <c r="C64" s="219" t="s">
        <v>325</v>
      </c>
      <c r="D64" s="220">
        <v>1051</v>
      </c>
      <c r="E64" s="414">
        <v>24274</v>
      </c>
      <c r="F64" s="258">
        <v>29837</v>
      </c>
      <c r="G64" s="264">
        <v>18698</v>
      </c>
      <c r="H64" s="640">
        <v>10000</v>
      </c>
      <c r="I64" s="641">
        <v>0</v>
      </c>
      <c r="J64" s="420">
        <v>0</v>
      </c>
      <c r="K64" s="217">
        <v>0</v>
      </c>
    </row>
    <row r="65" spans="2:11" ht="25.5">
      <c r="B65" s="218" t="s">
        <v>326</v>
      </c>
      <c r="C65" s="219" t="s">
        <v>327</v>
      </c>
      <c r="D65" s="220">
        <v>1052</v>
      </c>
      <c r="E65" s="414">
        <v>93272</v>
      </c>
      <c r="F65" s="418">
        <v>52233</v>
      </c>
      <c r="G65" s="419">
        <v>61823</v>
      </c>
      <c r="H65" s="640">
        <v>34500</v>
      </c>
      <c r="I65" s="641">
        <v>22198</v>
      </c>
      <c r="J65" s="420">
        <v>27767</v>
      </c>
      <c r="K65" s="217">
        <f>+J65/I65*100</f>
        <v>125.08784575186954</v>
      </c>
    </row>
    <row r="66" spans="2:11" ht="26.25" thickBot="1">
      <c r="B66" s="441" t="s">
        <v>412</v>
      </c>
      <c r="C66" s="442" t="s">
        <v>328</v>
      </c>
      <c r="D66" s="443">
        <v>1053</v>
      </c>
      <c r="E66" s="444">
        <v>67200</v>
      </c>
      <c r="F66" s="471">
        <v>117769</v>
      </c>
      <c r="G66" s="472">
        <v>75419</v>
      </c>
      <c r="H66" s="642">
        <v>195351</v>
      </c>
      <c r="I66" s="643">
        <v>60171</v>
      </c>
      <c r="J66" s="467">
        <v>28846</v>
      </c>
      <c r="K66" s="217">
        <f>+J66/I66*100</f>
        <v>47.94003755962174</v>
      </c>
    </row>
    <row r="67" spans="2:11" ht="33" customHeight="1" thickBot="1">
      <c r="B67" s="431"/>
      <c r="C67" s="432" t="s">
        <v>329</v>
      </c>
      <c r="D67" s="433">
        <v>1054</v>
      </c>
      <c r="E67" s="425">
        <v>0</v>
      </c>
      <c r="F67" s="473">
        <f>+F43-F44+F61-F62+F63-F64+F65-F66</f>
        <v>449590</v>
      </c>
      <c r="G67" s="474">
        <f>+G43-G44+G61-G62+G63-G64+G65-G66</f>
        <v>516015</v>
      </c>
      <c r="H67" s="512">
        <f>+H43-H44+H61-H62+H63-H64+H65-H66</f>
        <v>243406</v>
      </c>
      <c r="I67" s="644">
        <f>+I43-I44+I61-I62+I63-I64+I65-I66</f>
        <v>252928</v>
      </c>
      <c r="J67" s="475">
        <f>+J43-J44+J61-J62+J63-J64+J65-J66</f>
        <v>262385</v>
      </c>
      <c r="K67" s="217">
        <f>+J67/I67*100</f>
        <v>103.73900872975707</v>
      </c>
    </row>
    <row r="68" spans="2:11" ht="33" customHeight="1" thickBot="1">
      <c r="B68" s="431"/>
      <c r="C68" s="432" t="s">
        <v>330</v>
      </c>
      <c r="D68" s="433">
        <v>1055</v>
      </c>
      <c r="E68" s="425">
        <f>+E44-E43+E62-E61+E64-E63+E66-E65</f>
        <v>125981</v>
      </c>
      <c r="F68" s="425">
        <v>0</v>
      </c>
      <c r="G68" s="425">
        <v>0</v>
      </c>
      <c r="H68" s="635">
        <v>0</v>
      </c>
      <c r="I68" s="637">
        <v>0</v>
      </c>
      <c r="J68" s="427">
        <v>0</v>
      </c>
      <c r="K68" s="217">
        <v>0</v>
      </c>
    </row>
    <row r="69" spans="2:11" ht="38.25">
      <c r="B69" s="211" t="s">
        <v>331</v>
      </c>
      <c r="C69" s="212" t="s">
        <v>332</v>
      </c>
      <c r="D69" s="213">
        <v>1056</v>
      </c>
      <c r="E69" s="476">
        <v>18862</v>
      </c>
      <c r="F69" s="468">
        <v>7684</v>
      </c>
      <c r="G69" s="469">
        <v>0</v>
      </c>
      <c r="H69" s="638">
        <v>0</v>
      </c>
      <c r="I69" s="639">
        <v>0</v>
      </c>
      <c r="J69" s="470">
        <v>0</v>
      </c>
      <c r="K69" s="217">
        <v>0</v>
      </c>
    </row>
    <row r="70" spans="2:11" ht="39" thickBot="1">
      <c r="B70" s="441" t="s">
        <v>333</v>
      </c>
      <c r="C70" s="442" t="s">
        <v>208</v>
      </c>
      <c r="D70" s="443">
        <v>1057</v>
      </c>
      <c r="E70" s="444">
        <v>0</v>
      </c>
      <c r="F70" s="471">
        <v>0</v>
      </c>
      <c r="G70" s="472">
        <v>690</v>
      </c>
      <c r="H70" s="642">
        <v>2500</v>
      </c>
      <c r="I70" s="643">
        <v>1750</v>
      </c>
      <c r="J70" s="467">
        <v>1464</v>
      </c>
      <c r="K70" s="217">
        <f>+J70/I70*100</f>
        <v>83.65714285714286</v>
      </c>
    </row>
    <row r="71" spans="2:11" ht="13.5" thickBot="1">
      <c r="B71" s="431"/>
      <c r="C71" s="432" t="s">
        <v>209</v>
      </c>
      <c r="D71" s="433">
        <v>1058</v>
      </c>
      <c r="E71" s="425">
        <v>0</v>
      </c>
      <c r="F71" s="473">
        <f>+F67-F68+F69-F70</f>
        <v>457274</v>
      </c>
      <c r="G71" s="474">
        <f>+G67-G68+G69-G70</f>
        <v>515325</v>
      </c>
      <c r="H71" s="512">
        <f>+H67-H68+H69-H70</f>
        <v>240906</v>
      </c>
      <c r="I71" s="651">
        <f>+I67-I68+I69-I70</f>
        <v>251178</v>
      </c>
      <c r="J71" s="475">
        <f>+J67-J68+J69-J70</f>
        <v>260921</v>
      </c>
      <c r="K71" s="217">
        <f>+J71/I71*100</f>
        <v>103.87892251709943</v>
      </c>
    </row>
    <row r="72" spans="2:11" ht="13.5" thickBot="1">
      <c r="B72" s="479"/>
      <c r="C72" s="480" t="s">
        <v>210</v>
      </c>
      <c r="D72" s="481">
        <v>1059</v>
      </c>
      <c r="E72" s="425">
        <f>+E68-E67+E70-E69</f>
        <v>107119</v>
      </c>
      <c r="F72" s="425">
        <v>0</v>
      </c>
      <c r="G72" s="425">
        <v>0</v>
      </c>
      <c r="H72" s="635">
        <v>0</v>
      </c>
      <c r="I72" s="636">
        <v>0</v>
      </c>
      <c r="J72" s="427">
        <v>0</v>
      </c>
      <c r="K72" s="217">
        <v>0</v>
      </c>
    </row>
    <row r="73" spans="2:11" ht="12.75">
      <c r="B73" s="434"/>
      <c r="C73" s="478" t="s">
        <v>211</v>
      </c>
      <c r="D73" s="436"/>
      <c r="E73" s="437">
        <v>0</v>
      </c>
      <c r="F73" s="468">
        <v>0</v>
      </c>
      <c r="G73" s="469">
        <v>0</v>
      </c>
      <c r="H73" s="652">
        <v>0</v>
      </c>
      <c r="I73" s="653">
        <v>0</v>
      </c>
      <c r="J73" s="470">
        <v>0</v>
      </c>
      <c r="K73" s="217">
        <v>0</v>
      </c>
    </row>
    <row r="74" spans="2:11" ht="12.75">
      <c r="B74" s="214">
        <v>721</v>
      </c>
      <c r="C74" s="223" t="s">
        <v>212</v>
      </c>
      <c r="D74" s="216">
        <v>1060</v>
      </c>
      <c r="E74" s="265">
        <v>0</v>
      </c>
      <c r="F74" s="258">
        <v>0</v>
      </c>
      <c r="G74" s="264">
        <v>0</v>
      </c>
      <c r="H74" s="654">
        <v>0</v>
      </c>
      <c r="I74" s="655">
        <v>0</v>
      </c>
      <c r="J74" s="420">
        <v>0</v>
      </c>
      <c r="K74" s="217">
        <v>0</v>
      </c>
    </row>
    <row r="75" spans="2:11" ht="12.75">
      <c r="B75" s="218" t="s">
        <v>213</v>
      </c>
      <c r="C75" s="222" t="s">
        <v>214</v>
      </c>
      <c r="D75" s="220">
        <v>1061</v>
      </c>
      <c r="E75" s="414">
        <v>0</v>
      </c>
      <c r="F75" s="258">
        <v>0</v>
      </c>
      <c r="G75" s="264">
        <v>8022</v>
      </c>
      <c r="H75" s="654">
        <v>0</v>
      </c>
      <c r="I75" s="655">
        <v>0</v>
      </c>
      <c r="J75" s="420">
        <v>0</v>
      </c>
      <c r="K75" s="217">
        <v>0</v>
      </c>
    </row>
    <row r="76" spans="2:11" ht="12.75">
      <c r="B76" s="218" t="s">
        <v>213</v>
      </c>
      <c r="C76" s="222" t="s">
        <v>215</v>
      </c>
      <c r="D76" s="220">
        <v>1062</v>
      </c>
      <c r="E76" s="414">
        <v>0</v>
      </c>
      <c r="F76" s="258">
        <v>60573</v>
      </c>
      <c r="G76" s="264">
        <v>0</v>
      </c>
      <c r="H76" s="654">
        <v>0</v>
      </c>
      <c r="I76" s="655">
        <v>0</v>
      </c>
      <c r="J76" s="420">
        <v>0</v>
      </c>
      <c r="K76" s="217">
        <v>0</v>
      </c>
    </row>
    <row r="77" spans="2:11" ht="13.5" thickBot="1">
      <c r="B77" s="441">
        <v>723</v>
      </c>
      <c r="C77" s="482" t="s">
        <v>216</v>
      </c>
      <c r="D77" s="443">
        <v>1063</v>
      </c>
      <c r="E77" s="444">
        <v>0</v>
      </c>
      <c r="F77" s="471">
        <v>0</v>
      </c>
      <c r="G77" s="472">
        <v>0</v>
      </c>
      <c r="H77" s="645">
        <v>0</v>
      </c>
      <c r="I77" s="646">
        <v>0</v>
      </c>
      <c r="J77" s="467">
        <v>0</v>
      </c>
      <c r="K77" s="217">
        <v>0</v>
      </c>
    </row>
    <row r="78" spans="2:11" ht="13.5" thickBot="1">
      <c r="B78" s="431"/>
      <c r="C78" s="483" t="s">
        <v>217</v>
      </c>
      <c r="D78" s="433">
        <v>1064</v>
      </c>
      <c r="E78" s="425">
        <v>0</v>
      </c>
      <c r="F78" s="473">
        <f>+F71+F76</f>
        <v>517847</v>
      </c>
      <c r="G78" s="474">
        <f>+G71+G76-G75</f>
        <v>507303</v>
      </c>
      <c r="H78" s="512">
        <f>+H71+H76</f>
        <v>240906</v>
      </c>
      <c r="I78" s="644">
        <f>+I71+I76</f>
        <v>251178</v>
      </c>
      <c r="J78" s="475">
        <f>+J71+J76</f>
        <v>260921</v>
      </c>
      <c r="K78" s="217">
        <f>+J78/I78*100</f>
        <v>103.87892251709943</v>
      </c>
    </row>
    <row r="79" spans="2:11" ht="13.5" thickBot="1">
      <c r="B79" s="479"/>
      <c r="C79" s="480" t="s">
        <v>218</v>
      </c>
      <c r="D79" s="481">
        <v>1065</v>
      </c>
      <c r="E79" s="425">
        <f>+E72-E71+E74-+E75-E76</f>
        <v>107119</v>
      </c>
      <c r="F79" s="484">
        <v>0</v>
      </c>
      <c r="G79" s="484">
        <v>0</v>
      </c>
      <c r="H79" s="635">
        <v>0</v>
      </c>
      <c r="I79" s="637">
        <v>0</v>
      </c>
      <c r="J79" s="485">
        <v>0</v>
      </c>
      <c r="K79" s="217">
        <v>0</v>
      </c>
    </row>
    <row r="80" spans="2:11" ht="12.75">
      <c r="B80" s="477"/>
      <c r="C80" s="478" t="s">
        <v>334</v>
      </c>
      <c r="D80" s="436">
        <v>1066</v>
      </c>
      <c r="E80" s="437">
        <v>0</v>
      </c>
      <c r="F80" s="468">
        <v>0</v>
      </c>
      <c r="G80" s="469">
        <v>0</v>
      </c>
      <c r="H80" s="652">
        <v>0</v>
      </c>
      <c r="I80" s="653">
        <v>0</v>
      </c>
      <c r="J80" s="470">
        <v>0</v>
      </c>
      <c r="K80" s="217">
        <v>0</v>
      </c>
    </row>
    <row r="81" spans="2:11" ht="12.75">
      <c r="B81" s="221"/>
      <c r="C81" s="222" t="s">
        <v>335</v>
      </c>
      <c r="D81" s="220">
        <v>1067</v>
      </c>
      <c r="E81" s="414">
        <v>0</v>
      </c>
      <c r="F81" s="258">
        <v>0</v>
      </c>
      <c r="G81" s="264">
        <v>0</v>
      </c>
      <c r="H81" s="654">
        <v>0</v>
      </c>
      <c r="I81" s="655">
        <v>0</v>
      </c>
      <c r="J81" s="420">
        <v>0</v>
      </c>
      <c r="K81" s="217">
        <v>0</v>
      </c>
    </row>
    <row r="82" spans="2:11" ht="12.75">
      <c r="B82" s="221"/>
      <c r="C82" s="222" t="s">
        <v>336</v>
      </c>
      <c r="D82" s="220"/>
      <c r="E82" s="414">
        <v>0</v>
      </c>
      <c r="F82" s="258">
        <v>0</v>
      </c>
      <c r="G82" s="264">
        <v>0</v>
      </c>
      <c r="H82" s="654">
        <v>0</v>
      </c>
      <c r="I82" s="655">
        <v>0</v>
      </c>
      <c r="J82" s="420">
        <v>0</v>
      </c>
      <c r="K82" s="217">
        <v>0</v>
      </c>
    </row>
    <row r="83" spans="2:11" ht="12.75">
      <c r="B83" s="221"/>
      <c r="C83" s="222" t="s">
        <v>186</v>
      </c>
      <c r="D83" s="220">
        <v>1068</v>
      </c>
      <c r="E83" s="414">
        <v>0</v>
      </c>
      <c r="F83" s="418">
        <v>0</v>
      </c>
      <c r="G83" s="419">
        <v>0</v>
      </c>
      <c r="H83" s="654"/>
      <c r="I83" s="655">
        <v>0</v>
      </c>
      <c r="J83" s="420">
        <v>0</v>
      </c>
      <c r="K83" s="217">
        <v>0</v>
      </c>
    </row>
    <row r="84" spans="2:11" ht="13.5" thickBot="1">
      <c r="B84" s="224"/>
      <c r="C84" s="225" t="s">
        <v>337</v>
      </c>
      <c r="D84" s="226">
        <v>1069</v>
      </c>
      <c r="E84" s="227">
        <v>0</v>
      </c>
      <c r="F84" s="228">
        <v>0</v>
      </c>
      <c r="G84" s="331">
        <v>0</v>
      </c>
      <c r="H84" s="656">
        <v>0</v>
      </c>
      <c r="I84" s="657">
        <v>0</v>
      </c>
      <c r="J84" s="332">
        <v>0</v>
      </c>
      <c r="K84" s="675">
        <v>0</v>
      </c>
    </row>
    <row r="85" spans="5:8" ht="12.75">
      <c r="E85" s="95"/>
      <c r="F85" s="95"/>
      <c r="G85" s="95"/>
      <c r="H85" s="95"/>
    </row>
    <row r="86" spans="5:8" ht="12.75">
      <c r="E86" s="95"/>
      <c r="F86" s="95"/>
      <c r="G86" s="95"/>
      <c r="H86" s="95"/>
    </row>
    <row r="87" spans="5:8" ht="12.75">
      <c r="E87" s="95"/>
      <c r="F87" s="95"/>
      <c r="G87" s="95"/>
      <c r="H87" s="95"/>
    </row>
    <row r="88" spans="2:11" ht="12.75">
      <c r="B88" s="149" t="s">
        <v>586</v>
      </c>
      <c r="C88" s="149" t="s">
        <v>934</v>
      </c>
      <c r="D88" s="195" t="s">
        <v>587</v>
      </c>
      <c r="E88" s="229"/>
      <c r="F88" s="229"/>
      <c r="G88" s="229"/>
      <c r="H88" s="229"/>
      <c r="I88" s="230" t="s">
        <v>588</v>
      </c>
      <c r="J88" s="230"/>
      <c r="K88" s="229"/>
    </row>
    <row r="89" spans="5:11" ht="12.75">
      <c r="E89" s="229"/>
      <c r="F89" s="229"/>
      <c r="G89" s="229"/>
      <c r="H89" s="229"/>
      <c r="I89" s="230"/>
      <c r="J89" s="230"/>
      <c r="K89" s="229"/>
    </row>
    <row r="90" spans="5:11" ht="12.75">
      <c r="E90" s="229"/>
      <c r="F90" s="229"/>
      <c r="G90" s="229"/>
      <c r="H90" s="229"/>
      <c r="I90" s="230"/>
      <c r="J90" s="230"/>
      <c r="K90" s="229"/>
    </row>
    <row r="91" spans="5:11" ht="12.75">
      <c r="E91" s="229"/>
      <c r="F91" s="229"/>
      <c r="G91" s="229"/>
      <c r="H91" s="229"/>
      <c r="I91" s="229"/>
      <c r="J91" s="229"/>
      <c r="K91" s="229"/>
    </row>
    <row r="92" spans="5:12" ht="12.75">
      <c r="E92" s="229"/>
      <c r="F92" s="229"/>
      <c r="G92" s="229"/>
      <c r="H92" s="229"/>
      <c r="I92" s="230"/>
      <c r="J92" s="230"/>
      <c r="K92" s="229"/>
      <c r="L92" s="229"/>
    </row>
    <row r="93" spans="5:12" ht="12.75">
      <c r="E93" s="231"/>
      <c r="F93" s="231"/>
      <c r="G93" s="231"/>
      <c r="H93" s="231"/>
      <c r="I93" s="231"/>
      <c r="J93" s="231"/>
      <c r="K93" s="229"/>
      <c r="L93" s="229"/>
    </row>
    <row r="94" spans="5:11" ht="12.75">
      <c r="E94" s="229"/>
      <c r="F94" s="229"/>
      <c r="G94" s="229"/>
      <c r="H94" s="229"/>
      <c r="I94" s="229"/>
      <c r="J94" s="229"/>
      <c r="K94" s="229"/>
    </row>
    <row r="95" spans="5:11" ht="12.75">
      <c r="E95" s="229"/>
      <c r="F95" s="229"/>
      <c r="G95" s="229"/>
      <c r="H95" s="229"/>
      <c r="I95" s="230"/>
      <c r="J95" s="230"/>
      <c r="K95" s="229"/>
    </row>
    <row r="96" spans="5:11" ht="12.75">
      <c r="E96" s="231"/>
      <c r="F96" s="231"/>
      <c r="G96" s="231"/>
      <c r="H96" s="231"/>
      <c r="I96" s="231"/>
      <c r="J96" s="231"/>
      <c r="K96" s="229"/>
    </row>
    <row r="97" spans="5:11" ht="12.75">
      <c r="E97" s="95"/>
      <c r="F97" s="95"/>
      <c r="G97" s="95"/>
      <c r="H97" s="95"/>
      <c r="I97" s="230"/>
      <c r="J97" s="230"/>
      <c r="K97" s="229"/>
    </row>
    <row r="98" spans="5:11" ht="12.75">
      <c r="E98" s="229"/>
      <c r="F98" s="229"/>
      <c r="G98" s="229"/>
      <c r="H98" s="229"/>
      <c r="I98" s="229"/>
      <c r="J98" s="229"/>
      <c r="K98" s="229"/>
    </row>
    <row r="99" spans="5:11" ht="12.75">
      <c r="E99" s="229"/>
      <c r="F99" s="229"/>
      <c r="G99" s="229"/>
      <c r="H99" s="229"/>
      <c r="I99" s="230"/>
      <c r="J99" s="230"/>
      <c r="K99" s="229"/>
    </row>
    <row r="100" spans="9:11" ht="12.75">
      <c r="I100" s="230"/>
      <c r="J100" s="230"/>
      <c r="K100" s="229"/>
    </row>
    <row r="101" spans="5:11" ht="12.75">
      <c r="E101" s="232"/>
      <c r="F101" s="232"/>
      <c r="G101" s="232"/>
      <c r="H101" s="232"/>
      <c r="I101" s="232"/>
      <c r="J101" s="232"/>
      <c r="K101" s="229"/>
    </row>
    <row r="102" spans="5:11" ht="12.75">
      <c r="E102" s="232"/>
      <c r="F102" s="232"/>
      <c r="G102" s="232"/>
      <c r="H102" s="232"/>
      <c r="I102" s="232"/>
      <c r="J102" s="232"/>
      <c r="K102" s="229"/>
    </row>
    <row r="103" spans="5:11" ht="12.75">
      <c r="E103" s="232"/>
      <c r="F103" s="232"/>
      <c r="G103" s="232"/>
      <c r="H103" s="232"/>
      <c r="I103" s="232"/>
      <c r="J103" s="232"/>
      <c r="K103" s="229"/>
    </row>
    <row r="104" spans="5:11" ht="12.75">
      <c r="E104" s="232"/>
      <c r="F104" s="232"/>
      <c r="G104" s="232"/>
      <c r="H104" s="232"/>
      <c r="I104" s="232"/>
      <c r="J104" s="232"/>
      <c r="K104" s="229"/>
    </row>
    <row r="105" spans="5:10" ht="12.75">
      <c r="E105" s="232"/>
      <c r="F105" s="232"/>
      <c r="G105" s="232"/>
      <c r="H105" s="232"/>
      <c r="I105" s="232"/>
      <c r="J105" s="232"/>
    </row>
    <row r="106" spans="5:10" ht="12.75">
      <c r="E106" s="232"/>
      <c r="F106" s="232"/>
      <c r="G106" s="232"/>
      <c r="H106" s="232"/>
      <c r="I106" s="232"/>
      <c r="J106" s="232"/>
    </row>
    <row r="107" spans="5:10" ht="12.75">
      <c r="E107" s="232"/>
      <c r="F107" s="232"/>
      <c r="G107" s="232"/>
      <c r="H107" s="232"/>
      <c r="I107" s="232"/>
      <c r="J107" s="232"/>
    </row>
    <row r="108" spans="5:10" ht="12.75">
      <c r="E108" s="232"/>
      <c r="F108" s="232"/>
      <c r="G108" s="232"/>
      <c r="H108" s="232"/>
      <c r="I108" s="232"/>
      <c r="J108" s="232"/>
    </row>
    <row r="109" spans="5:10" ht="12.75">
      <c r="E109" s="232"/>
      <c r="F109" s="232"/>
      <c r="G109" s="232"/>
      <c r="H109" s="232"/>
      <c r="I109" s="232"/>
      <c r="J109" s="232"/>
    </row>
    <row r="110" spans="5:10" ht="12.75">
      <c r="E110" s="232"/>
      <c r="F110" s="232"/>
      <c r="G110" s="232"/>
      <c r="H110" s="232"/>
      <c r="I110" s="232"/>
      <c r="J110" s="232"/>
    </row>
    <row r="111" spans="5:10" ht="12.75">
      <c r="E111" s="232"/>
      <c r="F111" s="232"/>
      <c r="G111" s="232"/>
      <c r="H111" s="232"/>
      <c r="I111" s="232"/>
      <c r="J111" s="232"/>
    </row>
    <row r="112" spans="5:10" ht="12.75">
      <c r="E112" s="232"/>
      <c r="F112" s="232"/>
      <c r="G112" s="232"/>
      <c r="H112" s="232"/>
      <c r="I112" s="232"/>
      <c r="J112" s="232"/>
    </row>
    <row r="113" spans="5:10" ht="12.75">
      <c r="E113" s="232"/>
      <c r="F113" s="232"/>
      <c r="G113" s="232"/>
      <c r="H113" s="232"/>
      <c r="I113" s="232"/>
      <c r="J113" s="232"/>
    </row>
  </sheetData>
  <sheetProtection/>
  <mergeCells count="12">
    <mergeCell ref="B5:J5"/>
    <mergeCell ref="B6:J6"/>
    <mergeCell ref="B8:B10"/>
    <mergeCell ref="C8:C10"/>
    <mergeCell ref="D8:D10"/>
    <mergeCell ref="E8:K8"/>
    <mergeCell ref="E9:E10"/>
    <mergeCell ref="G9:G10"/>
    <mergeCell ref="H9:H10"/>
    <mergeCell ref="I9:J9"/>
    <mergeCell ref="K9:K10"/>
    <mergeCell ref="F9:F10"/>
  </mergeCells>
  <printOptions/>
  <pageMargins left="0" right="0" top="0" bottom="0" header="0" footer="0"/>
  <pageSetup fitToHeight="0" fitToWidth="0" horizontalDpi="600" verticalDpi="600" orientation="portrait" scale="55" r:id="rId1"/>
</worksheet>
</file>

<file path=xl/worksheets/sheet10.xml><?xml version="1.0" encoding="utf-8"?>
<worksheet xmlns="http://schemas.openxmlformats.org/spreadsheetml/2006/main" xmlns:r="http://schemas.openxmlformats.org/officeDocument/2006/relationships">
  <sheetPr>
    <tabColor theme="0"/>
  </sheetPr>
  <dimension ref="B3:J42"/>
  <sheetViews>
    <sheetView zoomScalePageLayoutView="0" workbookViewId="0" topLeftCell="A4">
      <selection activeCell="B7" sqref="B7:J39"/>
    </sheetView>
  </sheetViews>
  <sheetFormatPr defaultColWidth="9.140625" defaultRowHeight="12.75"/>
  <cols>
    <col min="1" max="1" width="4.7109375" style="0" customWidth="1"/>
    <col min="2" max="2" width="12.8515625" style="0" customWidth="1"/>
    <col min="3" max="3" width="31.140625" style="0" customWidth="1"/>
    <col min="4" max="4" width="24.8515625" style="0" customWidth="1"/>
    <col min="5" max="10" width="9.421875" style="0" bestFit="1" customWidth="1"/>
  </cols>
  <sheetData>
    <row r="3" spans="2:10" ht="15.75">
      <c r="B3" s="73" t="s">
        <v>642</v>
      </c>
      <c r="C3" s="73"/>
      <c r="D3" s="73"/>
      <c r="E3" s="73"/>
      <c r="F3" s="73"/>
      <c r="G3" s="73"/>
      <c r="H3" s="73"/>
      <c r="I3" s="73"/>
      <c r="J3" s="74" t="s">
        <v>643</v>
      </c>
    </row>
    <row r="7" spans="2:10" ht="13.5" thickBot="1">
      <c r="B7" s="379" t="s">
        <v>642</v>
      </c>
      <c r="C7" s="379"/>
      <c r="D7" s="379"/>
      <c r="E7" s="379"/>
      <c r="F7" s="379"/>
      <c r="G7" s="379"/>
      <c r="H7" s="379"/>
      <c r="I7" s="379"/>
      <c r="J7" s="380" t="s">
        <v>643</v>
      </c>
    </row>
    <row r="8" spans="2:10" ht="24">
      <c r="B8" s="381" t="s">
        <v>644</v>
      </c>
      <c r="C8" s="382" t="s">
        <v>645</v>
      </c>
      <c r="D8" s="382" t="s">
        <v>646</v>
      </c>
      <c r="E8" s="802" t="s">
        <v>647</v>
      </c>
      <c r="F8" s="803"/>
      <c r="G8" s="803"/>
      <c r="H8" s="803"/>
      <c r="I8" s="803"/>
      <c r="J8" s="804"/>
    </row>
    <row r="9" spans="2:10" ht="12.75">
      <c r="B9" s="383"/>
      <c r="C9" s="384"/>
      <c r="D9" s="384"/>
      <c r="E9" s="805" t="s">
        <v>648</v>
      </c>
      <c r="F9" s="806"/>
      <c r="G9" s="805" t="s">
        <v>649</v>
      </c>
      <c r="H9" s="806"/>
      <c r="I9" s="805" t="s">
        <v>650</v>
      </c>
      <c r="J9" s="807"/>
    </row>
    <row r="10" spans="2:10" ht="12.75">
      <c r="B10" s="808" t="s">
        <v>891</v>
      </c>
      <c r="C10" s="809"/>
      <c r="D10" s="810"/>
      <c r="E10" s="811"/>
      <c r="F10" s="812"/>
      <c r="G10" s="811"/>
      <c r="H10" s="812"/>
      <c r="I10" s="811"/>
      <c r="J10" s="813"/>
    </row>
    <row r="11" spans="2:10" ht="12.75">
      <c r="B11" s="385"/>
      <c r="C11" s="386"/>
      <c r="D11" s="386"/>
      <c r="E11" s="814"/>
      <c r="F11" s="815"/>
      <c r="G11" s="814"/>
      <c r="H11" s="815"/>
      <c r="I11" s="811"/>
      <c r="J11" s="813"/>
    </row>
    <row r="12" spans="2:10" ht="12.75">
      <c r="B12" s="816"/>
      <c r="C12" s="817"/>
      <c r="D12" s="817"/>
      <c r="E12" s="817"/>
      <c r="F12" s="817"/>
      <c r="G12" s="817"/>
      <c r="H12" s="817"/>
      <c r="I12" s="817"/>
      <c r="J12" s="818"/>
    </row>
    <row r="13" spans="2:10" ht="12.75">
      <c r="B13" s="819"/>
      <c r="C13" s="821" t="s">
        <v>645</v>
      </c>
      <c r="D13" s="822" t="s">
        <v>646</v>
      </c>
      <c r="E13" s="824" t="s">
        <v>892</v>
      </c>
      <c r="F13" s="825"/>
      <c r="G13" s="826"/>
      <c r="H13" s="821" t="s">
        <v>893</v>
      </c>
      <c r="I13" s="821"/>
      <c r="J13" s="827"/>
    </row>
    <row r="14" spans="2:10" ht="12.75">
      <c r="B14" s="820"/>
      <c r="C14" s="821"/>
      <c r="D14" s="823"/>
      <c r="E14" s="387" t="s">
        <v>648</v>
      </c>
      <c r="F14" s="387" t="s">
        <v>649</v>
      </c>
      <c r="G14" s="387" t="s">
        <v>650</v>
      </c>
      <c r="H14" s="387" t="s">
        <v>648</v>
      </c>
      <c r="I14" s="387" t="s">
        <v>649</v>
      </c>
      <c r="J14" s="388" t="s">
        <v>650</v>
      </c>
    </row>
    <row r="15" spans="2:10" ht="12.75">
      <c r="B15" s="808" t="s">
        <v>797</v>
      </c>
      <c r="C15" s="809"/>
      <c r="D15" s="810"/>
      <c r="E15" s="358"/>
      <c r="F15" s="358"/>
      <c r="G15" s="358"/>
      <c r="H15" s="389"/>
      <c r="I15" s="389"/>
      <c r="J15" s="390"/>
    </row>
    <row r="16" spans="2:10" ht="12.75">
      <c r="B16" s="391" t="s">
        <v>894</v>
      </c>
      <c r="C16" s="386" t="s">
        <v>651</v>
      </c>
      <c r="D16" s="358" t="s">
        <v>652</v>
      </c>
      <c r="E16" s="392">
        <v>62500</v>
      </c>
      <c r="F16" s="392">
        <v>5017</v>
      </c>
      <c r="G16" s="392">
        <f>+E16+F16</f>
        <v>67517</v>
      </c>
      <c r="H16" s="393">
        <v>62500</v>
      </c>
      <c r="I16" s="393">
        <v>5017</v>
      </c>
      <c r="J16" s="394">
        <f>+I16+H16</f>
        <v>67517</v>
      </c>
    </row>
    <row r="17" spans="2:10" ht="12.75">
      <c r="B17" s="395">
        <v>100000000</v>
      </c>
      <c r="C17" s="386"/>
      <c r="D17" s="358"/>
      <c r="E17" s="392">
        <v>0</v>
      </c>
      <c r="F17" s="392">
        <v>0</v>
      </c>
      <c r="G17" s="392">
        <v>0</v>
      </c>
      <c r="H17" s="393">
        <v>0</v>
      </c>
      <c r="I17" s="393">
        <v>0</v>
      </c>
      <c r="J17" s="394">
        <v>0</v>
      </c>
    </row>
    <row r="18" spans="2:10" ht="12.75">
      <c r="B18" s="396">
        <v>276000000</v>
      </c>
      <c r="C18" s="384"/>
      <c r="D18" s="384"/>
      <c r="E18" s="397">
        <v>0</v>
      </c>
      <c r="F18" s="397">
        <v>0</v>
      </c>
      <c r="G18" s="392">
        <f>+E18+F18</f>
        <v>0</v>
      </c>
      <c r="H18" s="393">
        <v>0</v>
      </c>
      <c r="I18" s="393">
        <v>0</v>
      </c>
      <c r="J18" s="394">
        <v>0</v>
      </c>
    </row>
    <row r="19" spans="2:10" ht="12.75">
      <c r="B19" s="828"/>
      <c r="C19" s="829"/>
      <c r="D19" s="829"/>
      <c r="E19" s="829"/>
      <c r="F19" s="829"/>
      <c r="G19" s="829"/>
      <c r="H19" s="829"/>
      <c r="I19" s="829"/>
      <c r="J19" s="830"/>
    </row>
    <row r="20" spans="2:10" ht="12.75">
      <c r="B20" s="819"/>
      <c r="C20" s="821" t="s">
        <v>645</v>
      </c>
      <c r="D20" s="822" t="s">
        <v>646</v>
      </c>
      <c r="E20" s="824" t="s">
        <v>892</v>
      </c>
      <c r="F20" s="825"/>
      <c r="G20" s="826"/>
      <c r="H20" s="821" t="s">
        <v>893</v>
      </c>
      <c r="I20" s="821"/>
      <c r="J20" s="827"/>
    </row>
    <row r="21" spans="2:10" ht="12.75">
      <c r="B21" s="820"/>
      <c r="C21" s="821"/>
      <c r="D21" s="823"/>
      <c r="E21" s="387" t="s">
        <v>648</v>
      </c>
      <c r="F21" s="387" t="s">
        <v>649</v>
      </c>
      <c r="G21" s="387" t="s">
        <v>650</v>
      </c>
      <c r="H21" s="387" t="s">
        <v>648</v>
      </c>
      <c r="I21" s="387" t="s">
        <v>649</v>
      </c>
      <c r="J21" s="388" t="s">
        <v>650</v>
      </c>
    </row>
    <row r="22" spans="2:10" ht="12.75">
      <c r="B22" s="808" t="s">
        <v>798</v>
      </c>
      <c r="C22" s="809"/>
      <c r="D22" s="810"/>
      <c r="E22" s="358"/>
      <c r="F22" s="358"/>
      <c r="G22" s="358"/>
      <c r="H22" s="389"/>
      <c r="I22" s="389"/>
      <c r="J22" s="390"/>
    </row>
    <row r="23" spans="2:10" ht="12.75" customHeight="1">
      <c r="B23" s="391" t="s">
        <v>894</v>
      </c>
      <c r="C23" s="386" t="s">
        <v>651</v>
      </c>
      <c r="D23" s="358" t="s">
        <v>652</v>
      </c>
      <c r="E23" s="407">
        <v>62500</v>
      </c>
      <c r="F23" s="407">
        <v>3938</v>
      </c>
      <c r="G23" s="407">
        <f>+E23+F23</f>
        <v>66438</v>
      </c>
      <c r="H23" s="392">
        <v>62500</v>
      </c>
      <c r="I23" s="392">
        <v>3938</v>
      </c>
      <c r="J23" s="398">
        <v>66438</v>
      </c>
    </row>
    <row r="24" spans="2:10" ht="12.75">
      <c r="B24" s="395">
        <v>100000000</v>
      </c>
      <c r="C24" s="386"/>
      <c r="D24" s="358"/>
      <c r="E24" s="407">
        <v>0</v>
      </c>
      <c r="F24" s="407">
        <v>0</v>
      </c>
      <c r="G24" s="407">
        <v>0</v>
      </c>
      <c r="H24" s="392">
        <v>0</v>
      </c>
      <c r="I24" s="392">
        <v>0</v>
      </c>
      <c r="J24" s="398">
        <v>0</v>
      </c>
    </row>
    <row r="25" spans="2:10" ht="12.75">
      <c r="B25" s="396">
        <v>276000000</v>
      </c>
      <c r="C25" s="386"/>
      <c r="D25" s="386"/>
      <c r="E25" s="408">
        <v>0</v>
      </c>
      <c r="F25" s="408">
        <v>0</v>
      </c>
      <c r="G25" s="407">
        <f>+E25+F25</f>
        <v>0</v>
      </c>
      <c r="H25" s="393">
        <v>0</v>
      </c>
      <c r="I25" s="393">
        <v>0</v>
      </c>
      <c r="J25" s="394">
        <v>0</v>
      </c>
    </row>
    <row r="26" spans="2:10" ht="12.75">
      <c r="B26" s="828"/>
      <c r="C26" s="829"/>
      <c r="D26" s="829"/>
      <c r="E26" s="829"/>
      <c r="F26" s="829"/>
      <c r="G26" s="829"/>
      <c r="H26" s="829"/>
      <c r="I26" s="829"/>
      <c r="J26" s="830"/>
    </row>
    <row r="27" spans="2:10" ht="12.75">
      <c r="B27" s="819"/>
      <c r="C27" s="821" t="s">
        <v>645</v>
      </c>
      <c r="D27" s="822" t="s">
        <v>646</v>
      </c>
      <c r="E27" s="824" t="s">
        <v>892</v>
      </c>
      <c r="F27" s="825"/>
      <c r="G27" s="826"/>
      <c r="H27" s="821" t="s">
        <v>893</v>
      </c>
      <c r="I27" s="821"/>
      <c r="J27" s="827"/>
    </row>
    <row r="28" spans="2:10" ht="12.75">
      <c r="B28" s="820"/>
      <c r="C28" s="821"/>
      <c r="D28" s="823"/>
      <c r="E28" s="387" t="s">
        <v>648</v>
      </c>
      <c r="F28" s="387" t="s">
        <v>649</v>
      </c>
      <c r="G28" s="387" t="s">
        <v>650</v>
      </c>
      <c r="H28" s="387" t="s">
        <v>648</v>
      </c>
      <c r="I28" s="387" t="s">
        <v>649</v>
      </c>
      <c r="J28" s="388" t="s">
        <v>650</v>
      </c>
    </row>
    <row r="29" spans="2:10" ht="12.75">
      <c r="B29" s="808" t="s">
        <v>799</v>
      </c>
      <c r="C29" s="809"/>
      <c r="D29" s="810"/>
      <c r="E29" s="358"/>
      <c r="F29" s="358"/>
      <c r="G29" s="358"/>
      <c r="H29" s="389"/>
      <c r="I29" s="389"/>
      <c r="J29" s="390"/>
    </row>
    <row r="30" spans="2:10" ht="12.75">
      <c r="B30" s="391" t="s">
        <v>894</v>
      </c>
      <c r="C30" s="386" t="s">
        <v>651</v>
      </c>
      <c r="D30" s="358" t="s">
        <v>652</v>
      </c>
      <c r="E30" s="407">
        <v>62500</v>
      </c>
      <c r="F30" s="407">
        <v>2753</v>
      </c>
      <c r="G30" s="407">
        <f>+F30+E30</f>
        <v>65253</v>
      </c>
      <c r="H30" s="392">
        <v>62500</v>
      </c>
      <c r="I30" s="392">
        <v>2752</v>
      </c>
      <c r="J30" s="398">
        <v>65252</v>
      </c>
    </row>
    <row r="31" spans="2:10" ht="12.75">
      <c r="B31" s="395">
        <v>100000000</v>
      </c>
      <c r="C31" s="386"/>
      <c r="D31" s="358"/>
      <c r="E31" s="407">
        <v>0</v>
      </c>
      <c r="F31" s="407">
        <v>0</v>
      </c>
      <c r="G31" s="407">
        <v>0</v>
      </c>
      <c r="H31" s="392"/>
      <c r="I31" s="392"/>
      <c r="J31" s="398"/>
    </row>
    <row r="32" spans="2:10" ht="12.75">
      <c r="B32" s="396">
        <v>276000000</v>
      </c>
      <c r="C32" s="386"/>
      <c r="D32" s="386"/>
      <c r="E32" s="408">
        <v>0</v>
      </c>
      <c r="F32" s="408">
        <v>0</v>
      </c>
      <c r="G32" s="407">
        <f>+F32+E32</f>
        <v>0</v>
      </c>
      <c r="H32" s="393"/>
      <c r="I32" s="393"/>
      <c r="J32" s="394"/>
    </row>
    <row r="33" spans="2:10" ht="12.75">
      <c r="B33" s="828"/>
      <c r="C33" s="829"/>
      <c r="D33" s="829"/>
      <c r="E33" s="829"/>
      <c r="F33" s="829"/>
      <c r="G33" s="829"/>
      <c r="H33" s="829"/>
      <c r="I33" s="829"/>
      <c r="J33" s="830"/>
    </row>
    <row r="34" spans="2:10" ht="12.75">
      <c r="B34" s="819"/>
      <c r="C34" s="821" t="s">
        <v>645</v>
      </c>
      <c r="D34" s="822" t="s">
        <v>646</v>
      </c>
      <c r="E34" s="824" t="s">
        <v>892</v>
      </c>
      <c r="F34" s="825"/>
      <c r="G34" s="826"/>
      <c r="H34" s="821" t="s">
        <v>893</v>
      </c>
      <c r="I34" s="821"/>
      <c r="J34" s="827"/>
    </row>
    <row r="35" spans="2:10" ht="12.75">
      <c r="B35" s="820"/>
      <c r="C35" s="821"/>
      <c r="D35" s="823"/>
      <c r="E35" s="387" t="s">
        <v>648</v>
      </c>
      <c r="F35" s="387" t="s">
        <v>649</v>
      </c>
      <c r="G35" s="387" t="s">
        <v>650</v>
      </c>
      <c r="H35" s="387" t="s">
        <v>648</v>
      </c>
      <c r="I35" s="387" t="s">
        <v>649</v>
      </c>
      <c r="J35" s="388" t="s">
        <v>650</v>
      </c>
    </row>
    <row r="36" spans="2:10" ht="12.75">
      <c r="B36" s="808" t="s">
        <v>800</v>
      </c>
      <c r="C36" s="809"/>
      <c r="D36" s="810"/>
      <c r="E36" s="358"/>
      <c r="F36" s="358"/>
      <c r="G36" s="358"/>
      <c r="H36" s="389"/>
      <c r="I36" s="389"/>
      <c r="J36" s="390"/>
    </row>
    <row r="37" spans="2:10" ht="12.75">
      <c r="B37" s="391" t="s">
        <v>894</v>
      </c>
      <c r="C37" s="386" t="s">
        <v>651</v>
      </c>
      <c r="D37" s="358" t="s">
        <v>652</v>
      </c>
      <c r="E37" s="407">
        <v>62500</v>
      </c>
      <c r="F37" s="407">
        <v>1558</v>
      </c>
      <c r="G37" s="407">
        <f>+F37+E37</f>
        <v>64058</v>
      </c>
      <c r="H37" s="392"/>
      <c r="I37" s="392"/>
      <c r="J37" s="398"/>
    </row>
    <row r="38" spans="2:10" ht="12.75">
      <c r="B38" s="395">
        <v>100000000</v>
      </c>
      <c r="C38" s="399"/>
      <c r="D38" s="366"/>
      <c r="E38" s="409">
        <v>0</v>
      </c>
      <c r="F38" s="409">
        <v>0</v>
      </c>
      <c r="G38" s="407">
        <v>0</v>
      </c>
      <c r="H38" s="400"/>
      <c r="I38" s="400"/>
      <c r="J38" s="401"/>
    </row>
    <row r="39" spans="2:10" ht="13.5" thickBot="1">
      <c r="B39" s="402">
        <v>276000000</v>
      </c>
      <c r="C39" s="403"/>
      <c r="D39" s="403"/>
      <c r="E39" s="410">
        <v>0</v>
      </c>
      <c r="F39" s="410">
        <v>5047</v>
      </c>
      <c r="G39" s="411">
        <f>+F39+E39</f>
        <v>5047</v>
      </c>
      <c r="H39" s="404"/>
      <c r="I39" s="404"/>
      <c r="J39" s="405"/>
    </row>
    <row r="42" spans="5:10" ht="12.75">
      <c r="E42" s="321"/>
      <c r="F42" s="321"/>
      <c r="H42" s="321"/>
      <c r="I42" s="321"/>
      <c r="J42" s="321"/>
    </row>
  </sheetData>
  <sheetProtection/>
  <mergeCells count="39">
    <mergeCell ref="B36:D36"/>
    <mergeCell ref="B29:D29"/>
    <mergeCell ref="B33:J33"/>
    <mergeCell ref="B34:B35"/>
    <mergeCell ref="C34:C35"/>
    <mergeCell ref="D34:D35"/>
    <mergeCell ref="E34:G34"/>
    <mergeCell ref="H34:J34"/>
    <mergeCell ref="B22:D22"/>
    <mergeCell ref="B26:J26"/>
    <mergeCell ref="B27:B28"/>
    <mergeCell ref="C27:C28"/>
    <mergeCell ref="D27:D28"/>
    <mergeCell ref="E27:G27"/>
    <mergeCell ref="H27:J27"/>
    <mergeCell ref="B15:D15"/>
    <mergeCell ref="B19:J19"/>
    <mergeCell ref="B20:B21"/>
    <mergeCell ref="C20:C21"/>
    <mergeCell ref="D20:D21"/>
    <mergeCell ref="E20:G20"/>
    <mergeCell ref="H20:J20"/>
    <mergeCell ref="E11:F11"/>
    <mergeCell ref="G11:H11"/>
    <mergeCell ref="I11:J11"/>
    <mergeCell ref="B12:J12"/>
    <mergeCell ref="B13:B14"/>
    <mergeCell ref="C13:C14"/>
    <mergeCell ref="D13:D14"/>
    <mergeCell ref="E13:G13"/>
    <mergeCell ref="H13:J13"/>
    <mergeCell ref="E8:J8"/>
    <mergeCell ref="E9:F9"/>
    <mergeCell ref="G9:H9"/>
    <mergeCell ref="I9:J9"/>
    <mergeCell ref="B10:D10"/>
    <mergeCell ref="E10:F10"/>
    <mergeCell ref="G10:H10"/>
    <mergeCell ref="I10:J10"/>
  </mergeCells>
  <printOptions/>
  <pageMargins left="0" right="0" top="0" bottom="0"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0"/>
  </sheetPr>
  <dimension ref="A1:V39"/>
  <sheetViews>
    <sheetView zoomScalePageLayoutView="0" workbookViewId="0" topLeftCell="A1">
      <selection activeCell="B4" sqref="B4:V30"/>
    </sheetView>
  </sheetViews>
  <sheetFormatPr defaultColWidth="9.140625" defaultRowHeight="12.75"/>
  <cols>
    <col min="1" max="1" width="4.421875" style="1" customWidth="1"/>
    <col min="2" max="2" width="14.421875" style="1" customWidth="1"/>
    <col min="3" max="3" width="12.7109375" style="1" customWidth="1"/>
    <col min="4" max="4" width="6.8515625" style="1" bestFit="1" customWidth="1"/>
    <col min="5" max="5" width="12.00390625" style="1" customWidth="1"/>
    <col min="6" max="6" width="9.57421875" style="1" customWidth="1"/>
    <col min="7" max="7" width="12.00390625" style="1" customWidth="1"/>
    <col min="8" max="8" width="11.8515625" style="1" customWidth="1"/>
    <col min="9" max="9" width="9.421875" style="1" customWidth="1"/>
    <col min="10" max="11" width="10.28125" style="1" customWidth="1"/>
    <col min="12" max="12" width="9.57421875" style="1" customWidth="1"/>
    <col min="13" max="13" width="12.7109375" style="1" customWidth="1"/>
    <col min="14" max="14" width="8.140625" style="1" customWidth="1"/>
    <col min="15" max="15" width="9.7109375" style="1" customWidth="1"/>
    <col min="16" max="16" width="10.28125" style="1" customWidth="1"/>
    <col min="17" max="17" width="9.7109375" style="1" customWidth="1"/>
    <col min="18" max="18" width="10.140625" style="1" customWidth="1"/>
    <col min="19" max="19" width="9.57421875" style="1" customWidth="1"/>
    <col min="20" max="16384" width="9.140625" style="1" customWidth="1"/>
  </cols>
  <sheetData>
    <row r="1" spans="1:22" ht="15.75">
      <c r="A1" s="6"/>
      <c r="B1" s="6"/>
      <c r="C1" s="6"/>
      <c r="D1" s="6"/>
      <c r="E1" s="6"/>
      <c r="F1" s="6"/>
      <c r="G1" s="6"/>
      <c r="H1" s="6"/>
      <c r="I1" s="6"/>
      <c r="J1" s="6"/>
      <c r="K1" s="6"/>
      <c r="L1" s="6"/>
      <c r="M1" s="6"/>
      <c r="N1" s="6"/>
      <c r="O1" s="6"/>
      <c r="P1" s="6"/>
      <c r="Q1" s="6"/>
      <c r="R1" s="6"/>
      <c r="S1" s="6"/>
      <c r="T1" s="6"/>
      <c r="U1" s="6"/>
      <c r="V1" s="6"/>
    </row>
    <row r="2" spans="1:22" ht="15.75">
      <c r="A2" s="6"/>
      <c r="B2" s="6"/>
      <c r="C2" s="6"/>
      <c r="D2" s="6"/>
      <c r="E2" s="6"/>
      <c r="F2" s="6"/>
      <c r="G2" s="6"/>
      <c r="H2" s="6"/>
      <c r="I2" s="6"/>
      <c r="J2" s="6"/>
      <c r="K2" s="6"/>
      <c r="L2" s="6"/>
      <c r="M2" s="6"/>
      <c r="N2" s="6"/>
      <c r="O2" s="6"/>
      <c r="P2" s="6"/>
      <c r="Q2" s="6"/>
      <c r="R2" s="6"/>
      <c r="S2" s="63"/>
      <c r="T2" s="6"/>
      <c r="U2" s="6"/>
      <c r="V2" s="6"/>
    </row>
    <row r="3" spans="1:22" ht="15.75">
      <c r="A3" s="6"/>
      <c r="B3" s="6"/>
      <c r="C3" s="6"/>
      <c r="D3" s="6"/>
      <c r="E3" s="6"/>
      <c r="F3" s="6"/>
      <c r="G3" s="6"/>
      <c r="H3" s="6"/>
      <c r="I3" s="6"/>
      <c r="J3" s="6"/>
      <c r="K3" s="6"/>
      <c r="L3" s="6"/>
      <c r="M3" s="6"/>
      <c r="N3" s="6"/>
      <c r="O3" s="6"/>
      <c r="P3" s="6"/>
      <c r="Q3" s="6"/>
      <c r="R3" s="6"/>
      <c r="S3" s="6"/>
      <c r="T3" s="6"/>
      <c r="U3" s="6"/>
      <c r="V3" s="6"/>
    </row>
    <row r="4" spans="1:22" ht="15.75">
      <c r="A4" s="6"/>
      <c r="B4" s="64" t="s">
        <v>590</v>
      </c>
      <c r="C4" s="6"/>
      <c r="D4" s="6"/>
      <c r="E4" s="6"/>
      <c r="F4" s="6"/>
      <c r="G4" s="6"/>
      <c r="H4" s="6"/>
      <c r="I4" s="6"/>
      <c r="J4" s="6"/>
      <c r="K4" s="6"/>
      <c r="L4" s="6"/>
      <c r="M4" s="6"/>
      <c r="N4" s="6"/>
      <c r="O4" s="6"/>
      <c r="P4" s="6"/>
      <c r="Q4" s="6"/>
      <c r="R4" s="6"/>
      <c r="S4" s="6"/>
      <c r="T4" s="6"/>
      <c r="U4" s="6"/>
      <c r="V4" s="6"/>
    </row>
    <row r="5" spans="1:22" ht="15.75">
      <c r="A5" s="6"/>
      <c r="B5" s="64" t="s">
        <v>591</v>
      </c>
      <c r="C5" s="6"/>
      <c r="D5" s="6"/>
      <c r="E5" s="6"/>
      <c r="F5" s="6"/>
      <c r="G5" s="6"/>
      <c r="H5" s="6"/>
      <c r="I5" s="6"/>
      <c r="J5" s="6"/>
      <c r="K5" s="6"/>
      <c r="L5" s="6"/>
      <c r="M5" s="6"/>
      <c r="N5" s="6"/>
      <c r="O5" s="6"/>
      <c r="P5" s="6"/>
      <c r="Q5" s="6"/>
      <c r="R5" s="6"/>
      <c r="S5" s="6"/>
      <c r="T5" s="6"/>
      <c r="U5" s="6"/>
      <c r="V5" s="6"/>
    </row>
    <row r="6" spans="1:22" ht="15.75">
      <c r="A6" s="6"/>
      <c r="B6" s="64" t="s">
        <v>611</v>
      </c>
      <c r="C6" s="6"/>
      <c r="D6" s="6"/>
      <c r="E6" s="6"/>
      <c r="F6" s="6"/>
      <c r="G6" s="6"/>
      <c r="H6" s="6"/>
      <c r="I6" s="6"/>
      <c r="J6" s="6"/>
      <c r="K6" s="6"/>
      <c r="L6" s="6"/>
      <c r="M6" s="6"/>
      <c r="N6" s="6"/>
      <c r="O6" s="6"/>
      <c r="P6" s="6"/>
      <c r="Q6" s="6"/>
      <c r="R6" s="6"/>
      <c r="S6" s="6"/>
      <c r="T6" s="6"/>
      <c r="U6" s="6"/>
      <c r="V6" s="6"/>
    </row>
    <row r="7" spans="1:22" ht="15.75">
      <c r="A7" s="64"/>
      <c r="B7" s="6"/>
      <c r="C7" s="6"/>
      <c r="D7" s="6"/>
      <c r="E7" s="6"/>
      <c r="F7" s="6"/>
      <c r="G7" s="6"/>
      <c r="H7" s="6"/>
      <c r="I7" s="6"/>
      <c r="J7" s="6"/>
      <c r="K7" s="6"/>
      <c r="L7" s="6"/>
      <c r="M7" s="6"/>
      <c r="N7" s="6"/>
      <c r="O7" s="6"/>
      <c r="P7" s="6"/>
      <c r="Q7" s="6"/>
      <c r="R7" s="6"/>
      <c r="S7" s="6"/>
      <c r="T7" s="6"/>
      <c r="U7" s="6"/>
      <c r="V7" s="6"/>
    </row>
    <row r="8" spans="1:22" ht="15.75">
      <c r="A8" s="64"/>
      <c r="B8" s="838" t="s">
        <v>612</v>
      </c>
      <c r="C8" s="838"/>
      <c r="D8" s="838"/>
      <c r="E8" s="838"/>
      <c r="F8" s="838"/>
      <c r="G8" s="838"/>
      <c r="H8" s="838"/>
      <c r="I8" s="838"/>
      <c r="J8" s="838"/>
      <c r="K8" s="838"/>
      <c r="L8" s="838"/>
      <c r="M8" s="838"/>
      <c r="N8" s="838"/>
      <c r="O8" s="838"/>
      <c r="P8" s="838"/>
      <c r="Q8" s="838"/>
      <c r="R8" s="837" t="s">
        <v>610</v>
      </c>
      <c r="S8" s="837"/>
      <c r="T8" s="6"/>
      <c r="U8" s="6"/>
      <c r="V8" s="6"/>
    </row>
    <row r="9" spans="1:22" ht="16.5" thickBot="1">
      <c r="A9" s="6"/>
      <c r="B9" s="6"/>
      <c r="C9" s="6"/>
      <c r="D9" s="65"/>
      <c r="E9" s="65"/>
      <c r="F9" s="65"/>
      <c r="G9" s="65"/>
      <c r="H9" s="65"/>
      <c r="I9" s="65"/>
      <c r="J9" s="65"/>
      <c r="K9" s="65"/>
      <c r="L9" s="6"/>
      <c r="M9" s="6"/>
      <c r="N9" s="6"/>
      <c r="O9" s="6"/>
      <c r="P9" s="6"/>
      <c r="Q9" s="6"/>
      <c r="R9" s="6"/>
      <c r="S9" s="6"/>
      <c r="T9" s="6"/>
      <c r="U9" s="6"/>
      <c r="V9" s="6"/>
    </row>
    <row r="10" spans="1:22" ht="15.75">
      <c r="A10" s="356"/>
      <c r="B10" s="843" t="s">
        <v>613</v>
      </c>
      <c r="C10" s="833" t="s">
        <v>614</v>
      </c>
      <c r="D10" s="833" t="s">
        <v>615</v>
      </c>
      <c r="E10" s="833" t="s">
        <v>871</v>
      </c>
      <c r="F10" s="833" t="s">
        <v>872</v>
      </c>
      <c r="G10" s="833" t="s">
        <v>873</v>
      </c>
      <c r="H10" s="833" t="s">
        <v>874</v>
      </c>
      <c r="I10" s="833" t="s">
        <v>875</v>
      </c>
      <c r="J10" s="833" t="s">
        <v>616</v>
      </c>
      <c r="K10" s="833" t="s">
        <v>876</v>
      </c>
      <c r="L10" s="833" t="s">
        <v>617</v>
      </c>
      <c r="M10" s="833" t="s">
        <v>618</v>
      </c>
      <c r="N10" s="833" t="s">
        <v>619</v>
      </c>
      <c r="O10" s="831" t="s">
        <v>877</v>
      </c>
      <c r="P10" s="831"/>
      <c r="Q10" s="831"/>
      <c r="R10" s="831"/>
      <c r="S10" s="831"/>
      <c r="T10" s="831"/>
      <c r="U10" s="831"/>
      <c r="V10" s="832"/>
    </row>
    <row r="11" spans="1:22" ht="48" customHeight="1">
      <c r="A11" s="356"/>
      <c r="B11" s="844"/>
      <c r="C11" s="834"/>
      <c r="D11" s="834"/>
      <c r="E11" s="834"/>
      <c r="F11" s="834"/>
      <c r="G11" s="834"/>
      <c r="H11" s="834"/>
      <c r="I11" s="834"/>
      <c r="J11" s="834"/>
      <c r="K11" s="834"/>
      <c r="L11" s="834"/>
      <c r="M11" s="834"/>
      <c r="N11" s="834"/>
      <c r="O11" s="373" t="s">
        <v>620</v>
      </c>
      <c r="P11" s="373" t="s">
        <v>621</v>
      </c>
      <c r="Q11" s="373" t="s">
        <v>622</v>
      </c>
      <c r="R11" s="373" t="s">
        <v>623</v>
      </c>
      <c r="S11" s="373" t="s">
        <v>624</v>
      </c>
      <c r="T11" s="373" t="s">
        <v>625</v>
      </c>
      <c r="U11" s="373" t="s">
        <v>626</v>
      </c>
      <c r="V11" s="374" t="s">
        <v>627</v>
      </c>
    </row>
    <row r="12" spans="1:22" ht="15.75">
      <c r="A12" s="356"/>
      <c r="B12" s="357" t="s">
        <v>628</v>
      </c>
      <c r="C12" s="358"/>
      <c r="D12" s="358"/>
      <c r="E12" s="358"/>
      <c r="F12" s="358"/>
      <c r="G12" s="358"/>
      <c r="H12" s="358"/>
      <c r="I12" s="358"/>
      <c r="J12" s="358"/>
      <c r="K12" s="358"/>
      <c r="L12" s="358"/>
      <c r="M12" s="358"/>
      <c r="N12" s="358"/>
      <c r="O12" s="358"/>
      <c r="P12" s="358"/>
      <c r="Q12" s="358"/>
      <c r="R12" s="358"/>
      <c r="S12" s="358"/>
      <c r="T12" s="358"/>
      <c r="U12" s="358"/>
      <c r="V12" s="359"/>
    </row>
    <row r="13" spans="1:22" ht="48.75">
      <c r="A13" s="356"/>
      <c r="B13" s="360" t="s">
        <v>138</v>
      </c>
      <c r="C13" s="358"/>
      <c r="D13" s="361" t="s">
        <v>878</v>
      </c>
      <c r="E13" s="362">
        <v>750000000</v>
      </c>
      <c r="F13" s="361" t="s">
        <v>879</v>
      </c>
      <c r="G13" s="362">
        <v>42064783</v>
      </c>
      <c r="H13" s="362">
        <v>42064783</v>
      </c>
      <c r="I13" s="361" t="s">
        <v>713</v>
      </c>
      <c r="J13" s="358" t="s">
        <v>880</v>
      </c>
      <c r="K13" s="363" t="s">
        <v>881</v>
      </c>
      <c r="L13" s="375" t="s">
        <v>629</v>
      </c>
      <c r="M13" s="363" t="s">
        <v>882</v>
      </c>
      <c r="N13" s="375">
        <v>12</v>
      </c>
      <c r="O13" s="362">
        <v>62500000</v>
      </c>
      <c r="P13" s="362">
        <v>62500000</v>
      </c>
      <c r="Q13" s="362">
        <v>62500000</v>
      </c>
      <c r="R13" s="362">
        <v>62500000</v>
      </c>
      <c r="S13" s="362">
        <v>5017474</v>
      </c>
      <c r="T13" s="362">
        <v>3938356</v>
      </c>
      <c r="U13" s="362">
        <v>2752569</v>
      </c>
      <c r="V13" s="364">
        <v>1558219</v>
      </c>
    </row>
    <row r="14" spans="1:22" ht="15.75">
      <c r="A14" s="356"/>
      <c r="B14" s="839"/>
      <c r="C14" s="840"/>
      <c r="D14" s="358"/>
      <c r="E14" s="358"/>
      <c r="F14" s="358"/>
      <c r="G14" s="358"/>
      <c r="H14" s="358"/>
      <c r="I14" s="358"/>
      <c r="J14" s="358"/>
      <c r="K14" s="358"/>
      <c r="L14" s="361"/>
      <c r="M14" s="358"/>
      <c r="N14" s="361"/>
      <c r="O14" s="358"/>
      <c r="P14" s="358"/>
      <c r="Q14" s="358"/>
      <c r="R14" s="358"/>
      <c r="S14" s="358"/>
      <c r="T14" s="358"/>
      <c r="U14" s="358"/>
      <c r="V14" s="359"/>
    </row>
    <row r="15" spans="1:22" ht="48.75">
      <c r="A15" s="356"/>
      <c r="B15" s="841"/>
      <c r="C15" s="842"/>
      <c r="D15" s="361" t="s">
        <v>878</v>
      </c>
      <c r="E15" s="362">
        <v>100000000</v>
      </c>
      <c r="F15" s="361" t="s">
        <v>879</v>
      </c>
      <c r="G15" s="362">
        <v>66666667</v>
      </c>
      <c r="H15" s="362">
        <v>66666667</v>
      </c>
      <c r="I15" s="361" t="s">
        <v>792</v>
      </c>
      <c r="J15" s="358" t="s">
        <v>883</v>
      </c>
      <c r="K15" s="363" t="s">
        <v>884</v>
      </c>
      <c r="L15" s="361" t="s">
        <v>885</v>
      </c>
      <c r="M15" s="363" t="s">
        <v>886</v>
      </c>
      <c r="N15" s="376">
        <v>12</v>
      </c>
      <c r="O15" s="362">
        <v>0</v>
      </c>
      <c r="P15" s="362">
        <v>0</v>
      </c>
      <c r="Q15" s="362">
        <v>0</v>
      </c>
      <c r="R15" s="362">
        <v>0</v>
      </c>
      <c r="S15" s="362">
        <v>0</v>
      </c>
      <c r="T15" s="362">
        <v>0</v>
      </c>
      <c r="U15" s="362">
        <v>0</v>
      </c>
      <c r="V15" s="364">
        <v>0</v>
      </c>
    </row>
    <row r="16" spans="1:22" ht="15.75">
      <c r="A16" s="356"/>
      <c r="B16" s="839"/>
      <c r="C16" s="840"/>
      <c r="D16" s="361"/>
      <c r="E16" s="362"/>
      <c r="F16" s="361"/>
      <c r="G16" s="362"/>
      <c r="H16" s="362"/>
      <c r="I16" s="361"/>
      <c r="J16" s="358"/>
      <c r="K16" s="363"/>
      <c r="L16" s="361"/>
      <c r="M16" s="363"/>
      <c r="N16" s="376"/>
      <c r="O16" s="362"/>
      <c r="P16" s="362"/>
      <c r="Q16" s="362"/>
      <c r="R16" s="362"/>
      <c r="S16" s="362"/>
      <c r="T16" s="362"/>
      <c r="U16" s="362"/>
      <c r="V16" s="364"/>
    </row>
    <row r="17" spans="1:22" ht="36.75">
      <c r="A17" s="356"/>
      <c r="B17" s="841"/>
      <c r="C17" s="842"/>
      <c r="D17" s="361" t="s">
        <v>878</v>
      </c>
      <c r="E17" s="362">
        <v>276000000</v>
      </c>
      <c r="F17" s="361" t="s">
        <v>879</v>
      </c>
      <c r="G17" s="362">
        <v>276000000</v>
      </c>
      <c r="H17" s="362">
        <v>276000000</v>
      </c>
      <c r="I17" s="361" t="s">
        <v>792</v>
      </c>
      <c r="J17" s="358" t="s">
        <v>887</v>
      </c>
      <c r="K17" s="363" t="s">
        <v>888</v>
      </c>
      <c r="L17" s="361" t="s">
        <v>889</v>
      </c>
      <c r="M17" s="363" t="s">
        <v>890</v>
      </c>
      <c r="N17" s="376">
        <v>12</v>
      </c>
      <c r="O17" s="362">
        <v>0</v>
      </c>
      <c r="P17" s="362">
        <v>0</v>
      </c>
      <c r="Q17" s="362">
        <v>0</v>
      </c>
      <c r="R17" s="362">
        <v>0</v>
      </c>
      <c r="S17" s="362">
        <v>0</v>
      </c>
      <c r="T17" s="362">
        <v>0</v>
      </c>
      <c r="U17" s="362">
        <v>0</v>
      </c>
      <c r="V17" s="364">
        <v>5047397</v>
      </c>
    </row>
    <row r="18" spans="1:22" ht="15.75">
      <c r="A18" s="356"/>
      <c r="B18" s="357" t="s">
        <v>631</v>
      </c>
      <c r="C18" s="358"/>
      <c r="D18" s="358"/>
      <c r="E18" s="358"/>
      <c r="F18" s="358"/>
      <c r="G18" s="358"/>
      <c r="H18" s="358"/>
      <c r="I18" s="358"/>
      <c r="J18" s="358"/>
      <c r="K18" s="358"/>
      <c r="L18" s="361"/>
      <c r="M18" s="358"/>
      <c r="N18" s="361"/>
      <c r="O18" s="358"/>
      <c r="P18" s="358"/>
      <c r="Q18" s="358"/>
      <c r="R18" s="358"/>
      <c r="S18" s="358"/>
      <c r="T18" s="358"/>
      <c r="U18" s="358"/>
      <c r="V18" s="359"/>
    </row>
    <row r="19" spans="1:22" ht="16.5" thickBot="1">
      <c r="A19" s="356"/>
      <c r="B19" s="365" t="s">
        <v>630</v>
      </c>
      <c r="C19" s="366"/>
      <c r="D19" s="366"/>
      <c r="E19" s="366"/>
      <c r="F19" s="366"/>
      <c r="G19" s="366"/>
      <c r="H19" s="366"/>
      <c r="I19" s="366"/>
      <c r="J19" s="366"/>
      <c r="K19" s="366"/>
      <c r="L19" s="377"/>
      <c r="M19" s="366"/>
      <c r="N19" s="377"/>
      <c r="O19" s="366"/>
      <c r="P19" s="366"/>
      <c r="Q19" s="366"/>
      <c r="R19" s="366"/>
      <c r="S19" s="366"/>
      <c r="T19" s="366"/>
      <c r="U19" s="366"/>
      <c r="V19" s="367"/>
    </row>
    <row r="20" spans="1:22" ht="16.5" thickBot="1">
      <c r="A20" s="356"/>
      <c r="B20" s="368" t="s">
        <v>632</v>
      </c>
      <c r="C20" s="369"/>
      <c r="D20" s="369"/>
      <c r="E20" s="369"/>
      <c r="F20" s="369"/>
      <c r="G20" s="369"/>
      <c r="H20" s="369"/>
      <c r="I20" s="369"/>
      <c r="J20" s="369"/>
      <c r="K20" s="369"/>
      <c r="L20" s="369"/>
      <c r="M20" s="369"/>
      <c r="N20" s="378"/>
      <c r="O20" s="370">
        <f>+O13+O15+O17</f>
        <v>62500000</v>
      </c>
      <c r="P20" s="370">
        <f aca="true" t="shared" si="0" ref="P20:V20">+P13+P15+P17</f>
        <v>62500000</v>
      </c>
      <c r="Q20" s="370">
        <f t="shared" si="0"/>
        <v>62500000</v>
      </c>
      <c r="R20" s="370">
        <f t="shared" si="0"/>
        <v>62500000</v>
      </c>
      <c r="S20" s="370">
        <f t="shared" si="0"/>
        <v>5017474</v>
      </c>
      <c r="T20" s="370">
        <f t="shared" si="0"/>
        <v>3938356</v>
      </c>
      <c r="U20" s="370">
        <f t="shared" si="0"/>
        <v>2752569</v>
      </c>
      <c r="V20" s="370">
        <f t="shared" si="0"/>
        <v>6605616</v>
      </c>
    </row>
    <row r="21" spans="1:22" ht="16.5" thickBot="1">
      <c r="A21" s="356"/>
      <c r="B21" s="371" t="s">
        <v>633</v>
      </c>
      <c r="C21" s="372"/>
      <c r="D21" s="356"/>
      <c r="E21" s="356"/>
      <c r="F21" s="356"/>
      <c r="G21" s="356"/>
      <c r="H21" s="356"/>
      <c r="I21" s="356"/>
      <c r="J21" s="356"/>
      <c r="K21" s="356"/>
      <c r="L21" s="356"/>
      <c r="M21" s="356"/>
      <c r="N21" s="356"/>
      <c r="O21" s="356"/>
      <c r="P21" s="356"/>
      <c r="Q21" s="356"/>
      <c r="R21" s="356"/>
      <c r="S21" s="356"/>
      <c r="T21" s="356"/>
      <c r="U21" s="356"/>
      <c r="V21" s="356"/>
    </row>
    <row r="22" spans="1:22" ht="16.5" thickBot="1">
      <c r="A22" s="356"/>
      <c r="B22" s="371" t="s">
        <v>634</v>
      </c>
      <c r="C22" s="372"/>
      <c r="D22" s="356"/>
      <c r="E22" s="356"/>
      <c r="F22" s="356"/>
      <c r="G22" s="356"/>
      <c r="H22" s="356"/>
      <c r="I22" s="356"/>
      <c r="J22" s="356"/>
      <c r="K22" s="356"/>
      <c r="L22" s="356"/>
      <c r="M22" s="356"/>
      <c r="N22" s="356"/>
      <c r="O22" s="835"/>
      <c r="P22" s="835"/>
      <c r="Q22" s="835"/>
      <c r="R22" s="835"/>
      <c r="S22" s="835"/>
      <c r="T22" s="835"/>
      <c r="U22" s="835"/>
      <c r="V22" s="835"/>
    </row>
    <row r="23" spans="1:22" ht="15.75">
      <c r="A23" s="6"/>
      <c r="B23" s="6"/>
      <c r="C23" s="6"/>
      <c r="D23" s="65"/>
      <c r="E23" s="65"/>
      <c r="F23" s="65"/>
      <c r="G23" s="65"/>
      <c r="H23" s="65"/>
      <c r="I23" s="65"/>
      <c r="J23" s="65"/>
      <c r="K23" s="65"/>
      <c r="L23" s="6"/>
      <c r="M23" s="6"/>
      <c r="N23" s="6"/>
      <c r="O23" s="6"/>
      <c r="P23" s="6"/>
      <c r="Q23" s="6"/>
      <c r="R23" s="6"/>
      <c r="S23" s="6"/>
      <c r="T23" s="6"/>
      <c r="U23" s="6"/>
      <c r="V23" s="6"/>
    </row>
    <row r="24" spans="1:22" ht="15.75">
      <c r="A24" s="6"/>
      <c r="B24" s="6"/>
      <c r="C24" s="6"/>
      <c r="D24" s="6"/>
      <c r="E24" s="6"/>
      <c r="F24" s="6"/>
      <c r="G24" s="6"/>
      <c r="H24" s="6"/>
      <c r="I24" s="6"/>
      <c r="J24" s="6"/>
      <c r="K24" s="6"/>
      <c r="L24" s="6"/>
      <c r="M24" s="6"/>
      <c r="N24" s="6"/>
      <c r="O24" s="6"/>
      <c r="P24" s="6"/>
      <c r="Q24" s="6"/>
      <c r="R24" s="6"/>
      <c r="S24" s="6"/>
      <c r="T24" s="6"/>
      <c r="U24" s="6"/>
      <c r="V24" s="6"/>
    </row>
    <row r="25" spans="1:22" ht="15.75">
      <c r="A25" s="6"/>
      <c r="B25" s="67" t="s">
        <v>635</v>
      </c>
      <c r="C25" s="67"/>
      <c r="D25" s="64"/>
      <c r="E25" s="6"/>
      <c r="F25" s="6"/>
      <c r="G25" s="6"/>
      <c r="H25" s="6"/>
      <c r="I25" s="6"/>
      <c r="J25" s="6"/>
      <c r="K25" s="6"/>
      <c r="L25" s="6"/>
      <c r="M25" s="6"/>
      <c r="N25" s="6"/>
      <c r="O25" s="6"/>
      <c r="P25" s="6"/>
      <c r="Q25" s="6"/>
      <c r="R25" s="6"/>
      <c r="S25" s="6"/>
      <c r="T25" s="6"/>
      <c r="U25" s="6"/>
      <c r="V25" s="6"/>
    </row>
    <row r="26" spans="1:22" ht="15.75">
      <c r="A26" s="6"/>
      <c r="B26" s="64" t="s">
        <v>636</v>
      </c>
      <c r="C26" s="64"/>
      <c r="D26" s="64"/>
      <c r="E26" s="64"/>
      <c r="F26" s="6"/>
      <c r="G26" s="6"/>
      <c r="H26" s="6"/>
      <c r="I26" s="6"/>
      <c r="J26" s="6"/>
      <c r="K26" s="6"/>
      <c r="L26" s="6"/>
      <c r="M26" s="6"/>
      <c r="N26" s="6"/>
      <c r="O26" s="6"/>
      <c r="P26" s="6"/>
      <c r="Q26" s="6"/>
      <c r="R26" s="6"/>
      <c r="S26" s="6"/>
      <c r="T26" s="6"/>
      <c r="U26" s="6"/>
      <c r="V26" s="6"/>
    </row>
    <row r="27" spans="1:22" ht="15.75">
      <c r="A27" s="6"/>
      <c r="B27" s="6"/>
      <c r="C27" s="6"/>
      <c r="D27" s="6"/>
      <c r="E27" s="6"/>
      <c r="F27" s="6"/>
      <c r="G27" s="6"/>
      <c r="H27" s="6"/>
      <c r="I27" s="6"/>
      <c r="J27" s="6"/>
      <c r="K27" s="6"/>
      <c r="L27" s="6"/>
      <c r="M27" s="6"/>
      <c r="N27" s="6"/>
      <c r="O27" s="6"/>
      <c r="P27" s="6"/>
      <c r="Q27" s="6"/>
      <c r="R27" s="6"/>
      <c r="S27" s="6"/>
      <c r="T27" s="6"/>
      <c r="U27" s="6"/>
      <c r="V27" s="6"/>
    </row>
    <row r="28" spans="1:22" ht="15.75">
      <c r="A28" s="6"/>
      <c r="B28" s="836" t="s">
        <v>937</v>
      </c>
      <c r="C28" s="836"/>
      <c r="D28" s="2" t="s">
        <v>140</v>
      </c>
      <c r="E28" s="6"/>
      <c r="F28" s="6"/>
      <c r="G28" s="6"/>
      <c r="H28" s="6"/>
      <c r="I28" s="6"/>
      <c r="J28" s="6"/>
      <c r="K28" s="6"/>
      <c r="L28" s="6"/>
      <c r="M28" s="6"/>
      <c r="N28" s="6"/>
      <c r="O28" s="6"/>
      <c r="P28" s="68" t="s">
        <v>637</v>
      </c>
      <c r="R28" s="6"/>
      <c r="S28" s="6"/>
      <c r="T28" s="6"/>
      <c r="U28" s="6"/>
      <c r="V28" s="6"/>
    </row>
    <row r="29" spans="1:22" ht="15.75">
      <c r="A29" s="6"/>
      <c r="B29" s="6"/>
      <c r="C29" s="6"/>
      <c r="D29" s="6"/>
      <c r="E29" s="6"/>
      <c r="F29" s="6"/>
      <c r="G29" s="6"/>
      <c r="H29" s="6"/>
      <c r="I29" s="6"/>
      <c r="J29" s="6"/>
      <c r="K29" s="6"/>
      <c r="L29" s="6"/>
      <c r="M29" s="6"/>
      <c r="N29" s="6"/>
      <c r="O29" s="6"/>
      <c r="P29" s="6"/>
      <c r="Q29" s="6"/>
      <c r="R29" s="6"/>
      <c r="S29" s="6"/>
      <c r="T29" s="6"/>
      <c r="U29" s="6"/>
      <c r="V29" s="6"/>
    </row>
    <row r="30" spans="1:22" ht="15.75">
      <c r="A30" s="6"/>
      <c r="B30" s="6"/>
      <c r="C30" s="6"/>
      <c r="D30" s="6"/>
      <c r="E30" s="6"/>
      <c r="F30" s="6"/>
      <c r="G30" s="6"/>
      <c r="H30" s="6"/>
      <c r="I30" s="6"/>
      <c r="J30" s="6"/>
      <c r="K30" s="6"/>
      <c r="L30" s="6"/>
      <c r="M30" s="6"/>
      <c r="N30" s="6"/>
      <c r="O30" s="6"/>
      <c r="P30" s="6"/>
      <c r="Q30" s="6"/>
      <c r="R30" s="6"/>
      <c r="S30" s="6"/>
      <c r="T30" s="6"/>
      <c r="U30" s="6"/>
      <c r="V30" s="6"/>
    </row>
    <row r="31" spans="1:22" ht="15.75">
      <c r="A31" s="6"/>
      <c r="B31" s="6"/>
      <c r="C31" s="6"/>
      <c r="D31" s="6"/>
      <c r="E31" s="6"/>
      <c r="F31" s="6"/>
      <c r="G31" s="6"/>
      <c r="H31" s="6"/>
      <c r="I31" s="6"/>
      <c r="J31" s="6"/>
      <c r="K31" s="6"/>
      <c r="L31" s="6"/>
      <c r="M31" s="6"/>
      <c r="N31" s="6"/>
      <c r="O31" s="6"/>
      <c r="P31" s="6"/>
      <c r="Q31" s="6"/>
      <c r="R31" s="6"/>
      <c r="S31" s="6"/>
      <c r="T31" s="6"/>
      <c r="U31" s="6"/>
      <c r="V31" s="6"/>
    </row>
    <row r="32" spans="1:22" ht="15.75">
      <c r="A32" s="6"/>
      <c r="B32" s="6"/>
      <c r="C32" s="6"/>
      <c r="D32" s="6"/>
      <c r="E32" s="6"/>
      <c r="F32" s="6"/>
      <c r="G32" s="6"/>
      <c r="H32" s="6"/>
      <c r="I32" s="6"/>
      <c r="J32" s="6"/>
      <c r="K32" s="6"/>
      <c r="L32" s="6"/>
      <c r="M32" s="6"/>
      <c r="N32" s="6"/>
      <c r="O32" s="6"/>
      <c r="P32" s="6"/>
      <c r="Q32" s="6"/>
      <c r="R32" s="6"/>
      <c r="S32" s="6"/>
      <c r="T32" s="6"/>
      <c r="U32" s="6"/>
      <c r="V32" s="6"/>
    </row>
    <row r="33" spans="1:22" ht="15.75">
      <c r="A33" s="6"/>
      <c r="B33" s="6"/>
      <c r="C33" s="6"/>
      <c r="D33" s="6"/>
      <c r="E33" s="6"/>
      <c r="F33" s="6"/>
      <c r="G33" s="6"/>
      <c r="H33" s="6"/>
      <c r="I33" s="6"/>
      <c r="J33" s="6"/>
      <c r="K33" s="6"/>
      <c r="L33" s="6"/>
      <c r="M33" s="6"/>
      <c r="N33" s="6"/>
      <c r="O33" s="6"/>
      <c r="P33" s="6"/>
      <c r="Q33" s="6"/>
      <c r="R33" s="6"/>
      <c r="S33" s="6"/>
      <c r="T33" s="6"/>
      <c r="U33" s="6"/>
      <c r="V33" s="6"/>
    </row>
    <row r="34" spans="1:22" ht="15.75">
      <c r="A34" s="6"/>
      <c r="B34" s="6"/>
      <c r="C34" s="6"/>
      <c r="D34" s="6"/>
      <c r="E34" s="6"/>
      <c r="F34" s="6"/>
      <c r="G34" s="6"/>
      <c r="H34" s="6"/>
      <c r="I34" s="6"/>
      <c r="J34" s="6"/>
      <c r="K34" s="6"/>
      <c r="L34" s="6"/>
      <c r="M34" s="6"/>
      <c r="N34" s="6"/>
      <c r="O34" s="6"/>
      <c r="P34" s="6"/>
      <c r="Q34" s="6"/>
      <c r="R34" s="6"/>
      <c r="S34" s="6"/>
      <c r="T34" s="6"/>
      <c r="U34" s="6"/>
      <c r="V34" s="6"/>
    </row>
    <row r="35" spans="1:22" ht="15.75">
      <c r="A35" s="6"/>
      <c r="B35" s="6"/>
      <c r="C35" s="6"/>
      <c r="D35" s="6"/>
      <c r="E35" s="6"/>
      <c r="F35" s="6"/>
      <c r="G35" s="6"/>
      <c r="H35" s="6"/>
      <c r="I35" s="6"/>
      <c r="J35" s="6"/>
      <c r="K35" s="6"/>
      <c r="L35" s="6"/>
      <c r="M35" s="6"/>
      <c r="N35" s="6"/>
      <c r="O35" s="6"/>
      <c r="P35" s="6"/>
      <c r="Q35" s="6"/>
      <c r="R35" s="6"/>
      <c r="S35" s="6"/>
      <c r="T35" s="6"/>
      <c r="U35" s="6"/>
      <c r="V35" s="6"/>
    </row>
    <row r="36" spans="1:22" ht="15.75">
      <c r="A36" s="6"/>
      <c r="B36" s="6"/>
      <c r="C36" s="6"/>
      <c r="D36" s="6"/>
      <c r="E36" s="6"/>
      <c r="F36" s="6"/>
      <c r="G36" s="6"/>
      <c r="H36" s="6"/>
      <c r="I36" s="6"/>
      <c r="J36" s="6"/>
      <c r="K36" s="6"/>
      <c r="L36" s="6"/>
      <c r="M36" s="6"/>
      <c r="N36" s="6"/>
      <c r="O36" s="6"/>
      <c r="P36" s="6"/>
      <c r="Q36" s="6"/>
      <c r="R36" s="6"/>
      <c r="S36" s="6"/>
      <c r="T36" s="6"/>
      <c r="U36" s="6"/>
      <c r="V36" s="6"/>
    </row>
    <row r="37" spans="1:22" ht="15.75">
      <c r="A37" s="6"/>
      <c r="B37" s="6"/>
      <c r="C37" s="6"/>
      <c r="D37" s="6"/>
      <c r="E37" s="6"/>
      <c r="F37" s="6"/>
      <c r="G37" s="6"/>
      <c r="H37" s="6"/>
      <c r="I37" s="6"/>
      <c r="J37" s="6"/>
      <c r="K37" s="6"/>
      <c r="L37" s="6"/>
      <c r="M37" s="6"/>
      <c r="N37" s="6"/>
      <c r="O37" s="6"/>
      <c r="P37" s="6"/>
      <c r="Q37" s="6"/>
      <c r="R37" s="6"/>
      <c r="S37" s="6"/>
      <c r="T37" s="6"/>
      <c r="U37" s="6"/>
      <c r="V37" s="6"/>
    </row>
    <row r="38" spans="1:22" ht="15.75">
      <c r="A38" s="6"/>
      <c r="B38" s="6"/>
      <c r="C38" s="6"/>
      <c r="D38" s="6"/>
      <c r="E38" s="6"/>
      <c r="F38" s="6"/>
      <c r="G38" s="6"/>
      <c r="H38" s="6"/>
      <c r="I38" s="6"/>
      <c r="J38" s="6"/>
      <c r="K38" s="6"/>
      <c r="L38" s="6"/>
      <c r="M38" s="6"/>
      <c r="N38" s="6"/>
      <c r="O38" s="6"/>
      <c r="P38" s="6"/>
      <c r="Q38" s="6"/>
      <c r="R38" s="6"/>
      <c r="S38" s="6"/>
      <c r="T38" s="6"/>
      <c r="U38" s="6"/>
      <c r="V38" s="6"/>
    </row>
    <row r="39" spans="1:22" ht="15.75">
      <c r="A39" s="6"/>
      <c r="B39" s="6"/>
      <c r="C39" s="6"/>
      <c r="D39" s="6"/>
      <c r="E39" s="6"/>
      <c r="F39" s="6"/>
      <c r="G39" s="6"/>
      <c r="H39" s="6"/>
      <c r="I39" s="6"/>
      <c r="J39" s="6"/>
      <c r="K39" s="6"/>
      <c r="L39" s="6"/>
      <c r="M39" s="6"/>
      <c r="N39" s="6"/>
      <c r="O39" s="6"/>
      <c r="P39" s="6"/>
      <c r="Q39" s="6"/>
      <c r="R39" s="6"/>
      <c r="S39" s="6"/>
      <c r="T39" s="6"/>
      <c r="U39" s="6"/>
      <c r="V39" s="6"/>
    </row>
  </sheetData>
  <sheetProtection/>
  <mergeCells count="21">
    <mergeCell ref="B10:B11"/>
    <mergeCell ref="R8:S8"/>
    <mergeCell ref="O22:R22"/>
    <mergeCell ref="B8:Q8"/>
    <mergeCell ref="B14:C15"/>
    <mergeCell ref="N10:N11"/>
    <mergeCell ref="B16:C17"/>
    <mergeCell ref="E10:E11"/>
    <mergeCell ref="C10:C11"/>
    <mergeCell ref="F10:F11"/>
    <mergeCell ref="M10:M11"/>
    <mergeCell ref="O10:V10"/>
    <mergeCell ref="G10:G11"/>
    <mergeCell ref="D10:D11"/>
    <mergeCell ref="S22:V22"/>
    <mergeCell ref="B28:C28"/>
    <mergeCell ref="K10:K11"/>
    <mergeCell ref="J10:J11"/>
    <mergeCell ref="I10:I11"/>
    <mergeCell ref="H10:H11"/>
    <mergeCell ref="L10:L11"/>
  </mergeCells>
  <printOptions/>
  <pageMargins left="0" right="0" top="0" bottom="0" header="0" footer="0"/>
  <pageSetup fitToHeight="0" fitToWidth="0" orientation="landscape" scale="60" r:id="rId1"/>
</worksheet>
</file>

<file path=xl/worksheets/sheet12.xml><?xml version="1.0" encoding="utf-8"?>
<worksheet xmlns="http://schemas.openxmlformats.org/spreadsheetml/2006/main" xmlns:r="http://schemas.openxmlformats.org/officeDocument/2006/relationships">
  <sheetPr>
    <tabColor theme="0"/>
  </sheetPr>
  <dimension ref="A1:I46"/>
  <sheetViews>
    <sheetView zoomScalePageLayoutView="0" workbookViewId="0" topLeftCell="A14">
      <selection activeCell="B2" sqref="B2:G51"/>
    </sheetView>
  </sheetViews>
  <sheetFormatPr defaultColWidth="9.140625" defaultRowHeight="12.75"/>
  <cols>
    <col min="1" max="1" width="5.140625" style="17" customWidth="1"/>
    <col min="2" max="2" width="13.8515625" style="17" customWidth="1"/>
    <col min="3" max="3" width="7.28125" style="17" bestFit="1" customWidth="1"/>
    <col min="4" max="4" width="26.8515625" style="17" customWidth="1"/>
    <col min="5" max="5" width="33.7109375" style="17" bestFit="1" customWidth="1"/>
    <col min="6" max="6" width="13.7109375" style="17" bestFit="1" customWidth="1"/>
    <col min="7" max="7" width="17.57421875" style="17" customWidth="1"/>
    <col min="9" max="9" width="11.140625" style="0" bestFit="1" customWidth="1"/>
  </cols>
  <sheetData>
    <row r="1" spans="1:7" ht="15.75">
      <c r="A1" s="1"/>
      <c r="B1" s="1"/>
      <c r="C1" s="19"/>
      <c r="D1" s="1"/>
      <c r="E1" s="1"/>
      <c r="F1" s="1"/>
      <c r="G1" s="1"/>
    </row>
    <row r="2" spans="1:7" ht="15.75">
      <c r="A2" s="1"/>
      <c r="B2" s="20" t="s">
        <v>124</v>
      </c>
      <c r="C2" s="21"/>
      <c r="D2" s="8"/>
      <c r="E2" s="8"/>
      <c r="F2" s="8"/>
      <c r="G2" s="8"/>
    </row>
    <row r="3" spans="1:7" ht="15.75">
      <c r="A3" s="1"/>
      <c r="B3" s="20" t="s">
        <v>125</v>
      </c>
      <c r="C3" s="21"/>
      <c r="D3" s="8"/>
      <c r="E3" s="8"/>
      <c r="F3" s="8"/>
      <c r="G3" s="5"/>
    </row>
    <row r="4" spans="1:7" ht="15.75">
      <c r="A4" s="1"/>
      <c r="B4" s="1"/>
      <c r="C4" s="19"/>
      <c r="D4" s="1"/>
      <c r="E4" s="1"/>
      <c r="F4" s="1"/>
      <c r="G4" s="1"/>
    </row>
    <row r="5" spans="1:7" ht="15.75">
      <c r="A5" s="1"/>
      <c r="B5" s="852" t="s">
        <v>127</v>
      </c>
      <c r="C5" s="852"/>
      <c r="D5" s="852"/>
      <c r="E5" s="852"/>
      <c r="F5" s="852"/>
      <c r="G5" s="2" t="s">
        <v>126</v>
      </c>
    </row>
    <row r="6" spans="1:7" ht="16.5" thickBot="1">
      <c r="A6" s="1"/>
      <c r="B6" s="1"/>
      <c r="C6" s="19"/>
      <c r="D6" s="1"/>
      <c r="E6" s="1"/>
      <c r="F6" s="1"/>
      <c r="G6" s="1"/>
    </row>
    <row r="7" spans="1:7" ht="48" thickBot="1">
      <c r="A7" s="1"/>
      <c r="B7" s="29" t="s">
        <v>128</v>
      </c>
      <c r="C7" s="30" t="s">
        <v>245</v>
      </c>
      <c r="D7" s="31" t="s">
        <v>129</v>
      </c>
      <c r="E7" s="31" t="s">
        <v>130</v>
      </c>
      <c r="F7" s="31" t="s">
        <v>131</v>
      </c>
      <c r="G7" s="32" t="s">
        <v>132</v>
      </c>
    </row>
    <row r="8" spans="1:7" ht="16.5" thickBot="1">
      <c r="A8" s="1"/>
      <c r="B8" s="33">
        <v>1</v>
      </c>
      <c r="C8" s="34">
        <v>2</v>
      </c>
      <c r="D8" s="35">
        <v>3</v>
      </c>
      <c r="E8" s="35">
        <v>4</v>
      </c>
      <c r="F8" s="35">
        <v>5</v>
      </c>
      <c r="G8" s="36">
        <v>6</v>
      </c>
    </row>
    <row r="9" spans="1:7" ht="15.75">
      <c r="A9" s="1"/>
      <c r="B9" s="846" t="s">
        <v>793</v>
      </c>
      <c r="C9" s="7" t="s">
        <v>238</v>
      </c>
      <c r="D9" s="23" t="s">
        <v>133</v>
      </c>
      <c r="E9" s="23" t="s">
        <v>134</v>
      </c>
      <c r="F9" s="23"/>
      <c r="G9" s="344">
        <v>234.06</v>
      </c>
    </row>
    <row r="10" spans="1:7" ht="15.75">
      <c r="A10" s="1"/>
      <c r="B10" s="846"/>
      <c r="C10" s="7" t="s">
        <v>238</v>
      </c>
      <c r="D10" s="23" t="s">
        <v>133</v>
      </c>
      <c r="E10" s="23" t="s">
        <v>135</v>
      </c>
      <c r="F10" s="23"/>
      <c r="G10" s="344">
        <v>10481.61</v>
      </c>
    </row>
    <row r="11" spans="1:7" ht="15.75">
      <c r="A11" s="1"/>
      <c r="B11" s="846"/>
      <c r="C11" s="7" t="s">
        <v>238</v>
      </c>
      <c r="D11" s="23" t="s">
        <v>133</v>
      </c>
      <c r="E11" s="23" t="s">
        <v>136</v>
      </c>
      <c r="F11" s="23"/>
      <c r="G11" s="344">
        <v>44847.88</v>
      </c>
    </row>
    <row r="12" spans="1:7" ht="15.75">
      <c r="A12" s="1"/>
      <c r="B12" s="846"/>
      <c r="C12" s="7" t="s">
        <v>238</v>
      </c>
      <c r="D12" s="23" t="s">
        <v>133</v>
      </c>
      <c r="E12" s="23" t="s">
        <v>714</v>
      </c>
      <c r="F12" s="23"/>
      <c r="G12" s="344">
        <v>3318.06</v>
      </c>
    </row>
    <row r="13" spans="1:7" ht="15.75">
      <c r="A13" s="1"/>
      <c r="B13" s="846"/>
      <c r="C13" s="7" t="s">
        <v>238</v>
      </c>
      <c r="D13" s="23" t="s">
        <v>133</v>
      </c>
      <c r="E13" s="23" t="s">
        <v>137</v>
      </c>
      <c r="F13" s="23"/>
      <c r="G13" s="344">
        <v>22929.75</v>
      </c>
    </row>
    <row r="14" spans="1:7" ht="15.75">
      <c r="A14" s="1"/>
      <c r="B14" s="846"/>
      <c r="C14" s="7" t="s">
        <v>238</v>
      </c>
      <c r="D14" s="23" t="s">
        <v>133</v>
      </c>
      <c r="E14" s="23" t="s">
        <v>138</v>
      </c>
      <c r="F14" s="23"/>
      <c r="G14" s="344">
        <v>197555343.45</v>
      </c>
    </row>
    <row r="15" spans="1:7" ht="15.75">
      <c r="A15" s="1"/>
      <c r="B15" s="846"/>
      <c r="C15" s="7" t="s">
        <v>238</v>
      </c>
      <c r="D15" s="23" t="s">
        <v>133</v>
      </c>
      <c r="E15" s="23" t="s">
        <v>715</v>
      </c>
      <c r="F15" s="70"/>
      <c r="G15" s="345">
        <v>0.02</v>
      </c>
    </row>
    <row r="16" spans="1:7" ht="15.75">
      <c r="A16" s="1"/>
      <c r="B16" s="846"/>
      <c r="C16" s="69"/>
      <c r="D16" s="70" t="s">
        <v>139</v>
      </c>
      <c r="E16" s="70"/>
      <c r="F16" s="70"/>
      <c r="G16" s="345">
        <v>86646.49</v>
      </c>
    </row>
    <row r="17" spans="1:7" ht="16.5" thickBot="1">
      <c r="A17" s="1"/>
      <c r="B17" s="847"/>
      <c r="C17" s="26"/>
      <c r="D17" s="27"/>
      <c r="E17" s="27"/>
      <c r="F17" s="27"/>
      <c r="G17" s="28">
        <f>SUM(G9:G16)</f>
        <v>197723801.32000002</v>
      </c>
    </row>
    <row r="18" spans="1:7" ht="15.75">
      <c r="A18" s="1"/>
      <c r="B18" s="849" t="s">
        <v>794</v>
      </c>
      <c r="C18" s="7" t="s">
        <v>238</v>
      </c>
      <c r="D18" s="23" t="s">
        <v>133</v>
      </c>
      <c r="E18" s="23" t="s">
        <v>134</v>
      </c>
      <c r="F18" s="23"/>
      <c r="G18" s="344">
        <v>234.06</v>
      </c>
    </row>
    <row r="19" spans="1:7" ht="15.75">
      <c r="A19" s="1"/>
      <c r="B19" s="850"/>
      <c r="C19" s="7" t="s">
        <v>238</v>
      </c>
      <c r="D19" s="23" t="s">
        <v>133</v>
      </c>
      <c r="E19" s="23" t="s">
        <v>135</v>
      </c>
      <c r="F19" s="23"/>
      <c r="G19" s="344">
        <v>4631.71</v>
      </c>
    </row>
    <row r="20" spans="1:7" ht="15.75">
      <c r="A20" s="1"/>
      <c r="B20" s="850"/>
      <c r="C20" s="7" t="s">
        <v>238</v>
      </c>
      <c r="D20" s="23" t="s">
        <v>133</v>
      </c>
      <c r="E20" s="23" t="s">
        <v>136</v>
      </c>
      <c r="F20" s="23"/>
      <c r="G20" s="344">
        <v>86458.37</v>
      </c>
    </row>
    <row r="21" spans="1:7" ht="16.5" customHeight="1">
      <c r="A21" s="1"/>
      <c r="B21" s="850"/>
      <c r="C21" s="7" t="s">
        <v>238</v>
      </c>
      <c r="D21" s="23" t="s">
        <v>133</v>
      </c>
      <c r="E21" s="23" t="s">
        <v>714</v>
      </c>
      <c r="F21" s="23"/>
      <c r="G21" s="344">
        <v>0</v>
      </c>
    </row>
    <row r="22" spans="1:7" ht="16.5" customHeight="1">
      <c r="A22" s="1"/>
      <c r="B22" s="850"/>
      <c r="C22" s="7" t="s">
        <v>238</v>
      </c>
      <c r="D22" s="23" t="s">
        <v>133</v>
      </c>
      <c r="E22" s="23" t="s">
        <v>137</v>
      </c>
      <c r="F22" s="23"/>
      <c r="G22" s="344">
        <v>21229.75</v>
      </c>
    </row>
    <row r="23" spans="1:7" ht="16.5" customHeight="1">
      <c r="A23" s="1"/>
      <c r="B23" s="850"/>
      <c r="C23" s="7" t="s">
        <v>238</v>
      </c>
      <c r="D23" s="23" t="s">
        <v>133</v>
      </c>
      <c r="E23" s="23" t="s">
        <v>138</v>
      </c>
      <c r="F23" s="23"/>
      <c r="G23" s="344">
        <v>155948411.92</v>
      </c>
    </row>
    <row r="24" spans="1:7" ht="16.5" customHeight="1">
      <c r="A24" s="1"/>
      <c r="B24" s="850"/>
      <c r="C24" s="7" t="s">
        <v>238</v>
      </c>
      <c r="D24" s="23" t="s">
        <v>133</v>
      </c>
      <c r="E24" s="23" t="s">
        <v>715</v>
      </c>
      <c r="F24" s="70"/>
      <c r="G24" s="345">
        <v>20884748.94</v>
      </c>
    </row>
    <row r="25" spans="1:7" ht="16.5" customHeight="1">
      <c r="A25" s="1"/>
      <c r="B25" s="850"/>
      <c r="C25" s="7" t="s">
        <v>238</v>
      </c>
      <c r="D25" s="23" t="s">
        <v>133</v>
      </c>
      <c r="E25" s="23" t="s">
        <v>715</v>
      </c>
      <c r="F25" s="70"/>
      <c r="G25" s="345">
        <v>0.02</v>
      </c>
    </row>
    <row r="26" spans="1:7" ht="15.75">
      <c r="A26" s="1"/>
      <c r="B26" s="850"/>
      <c r="C26" s="69"/>
      <c r="D26" s="70" t="s">
        <v>139</v>
      </c>
      <c r="E26" s="70"/>
      <c r="F26" s="70"/>
      <c r="G26" s="345">
        <v>86646.49</v>
      </c>
    </row>
    <row r="27" spans="1:7" ht="16.5" thickBot="1">
      <c r="A27" s="1"/>
      <c r="B27" s="851"/>
      <c r="C27" s="26"/>
      <c r="D27" s="27"/>
      <c r="E27" s="27"/>
      <c r="F27" s="27"/>
      <c r="G27" s="28">
        <f>SUM(G18:G26)</f>
        <v>177032361.26</v>
      </c>
    </row>
    <row r="28" spans="1:7" ht="15.75">
      <c r="A28" s="1"/>
      <c r="B28" s="846" t="s">
        <v>795</v>
      </c>
      <c r="C28" s="7" t="s">
        <v>238</v>
      </c>
      <c r="D28" s="23" t="s">
        <v>133</v>
      </c>
      <c r="E28" s="23" t="s">
        <v>134</v>
      </c>
      <c r="F28" s="23"/>
      <c r="G28" s="344">
        <v>234.06</v>
      </c>
    </row>
    <row r="29" spans="1:7" ht="15.75">
      <c r="A29" s="1"/>
      <c r="B29" s="846"/>
      <c r="C29" s="7" t="s">
        <v>238</v>
      </c>
      <c r="D29" s="23" t="s">
        <v>133</v>
      </c>
      <c r="E29" s="23" t="s">
        <v>135</v>
      </c>
      <c r="F29" s="23"/>
      <c r="G29" s="344">
        <v>61135.27</v>
      </c>
    </row>
    <row r="30" spans="1:7" ht="15.75">
      <c r="A30" s="1"/>
      <c r="B30" s="846"/>
      <c r="C30" s="7" t="s">
        <v>238</v>
      </c>
      <c r="D30" s="23" t="s">
        <v>133</v>
      </c>
      <c r="E30" s="23" t="s">
        <v>136</v>
      </c>
      <c r="F30" s="23"/>
      <c r="G30" s="344">
        <v>23256.73</v>
      </c>
    </row>
    <row r="31" spans="1:7" ht="15.75">
      <c r="A31" s="1"/>
      <c r="B31" s="846"/>
      <c r="C31" s="7" t="s">
        <v>238</v>
      </c>
      <c r="D31" s="23" t="s">
        <v>133</v>
      </c>
      <c r="E31" s="23" t="s">
        <v>714</v>
      </c>
      <c r="F31" s="23"/>
      <c r="G31" s="344">
        <v>0</v>
      </c>
    </row>
    <row r="32" spans="1:7" ht="15.75">
      <c r="A32" s="1"/>
      <c r="B32" s="846"/>
      <c r="C32" s="7" t="s">
        <v>238</v>
      </c>
      <c r="D32" s="23" t="s">
        <v>133</v>
      </c>
      <c r="E32" s="23" t="s">
        <v>137</v>
      </c>
      <c r="F32" s="23"/>
      <c r="G32" s="344">
        <v>20329.75</v>
      </c>
    </row>
    <row r="33" spans="1:7" ht="15.75">
      <c r="A33" s="1"/>
      <c r="B33" s="846"/>
      <c r="C33" s="7" t="s">
        <v>238</v>
      </c>
      <c r="D33" s="23" t="s">
        <v>133</v>
      </c>
      <c r="E33" s="23" t="s">
        <v>138</v>
      </c>
      <c r="F33" s="23"/>
      <c r="G33" s="344">
        <v>86807830.65</v>
      </c>
    </row>
    <row r="34" spans="1:7" ht="15.75">
      <c r="A34" s="1"/>
      <c r="B34" s="846"/>
      <c r="C34" s="7" t="s">
        <v>238</v>
      </c>
      <c r="D34" s="23" t="s">
        <v>133</v>
      </c>
      <c r="E34" s="23" t="s">
        <v>715</v>
      </c>
      <c r="F34" s="70"/>
      <c r="G34" s="345">
        <v>20884748.94</v>
      </c>
    </row>
    <row r="35" spans="1:7" ht="15.75">
      <c r="A35" s="1"/>
      <c r="B35" s="846"/>
      <c r="C35" s="7" t="s">
        <v>238</v>
      </c>
      <c r="D35" s="23" t="s">
        <v>133</v>
      </c>
      <c r="E35" s="23" t="s">
        <v>715</v>
      </c>
      <c r="F35" s="70"/>
      <c r="G35" s="345">
        <v>0.02</v>
      </c>
    </row>
    <row r="36" spans="1:7" ht="15.75">
      <c r="A36" s="1"/>
      <c r="B36" s="846"/>
      <c r="C36" s="69"/>
      <c r="D36" s="70" t="s">
        <v>139</v>
      </c>
      <c r="E36" s="70"/>
      <c r="F36" s="70"/>
      <c r="G36" s="345">
        <v>23117.08</v>
      </c>
    </row>
    <row r="37" spans="1:9" ht="16.5" thickBot="1">
      <c r="A37" s="1"/>
      <c r="B37" s="847"/>
      <c r="C37" s="26"/>
      <c r="D37" s="27"/>
      <c r="E37" s="27"/>
      <c r="F37" s="27"/>
      <c r="G37" s="28">
        <f>SUM(G28:G36)</f>
        <v>107820652.5</v>
      </c>
      <c r="I37" s="321"/>
    </row>
    <row r="38" spans="1:7" ht="15.75">
      <c r="A38" s="1"/>
      <c r="B38" s="848" t="s">
        <v>796</v>
      </c>
      <c r="C38" s="37"/>
      <c r="D38" s="38"/>
      <c r="E38" s="38"/>
      <c r="F38" s="38"/>
      <c r="G38" s="39"/>
    </row>
    <row r="39" spans="1:7" ht="15.75">
      <c r="A39" s="1"/>
      <c r="B39" s="846"/>
      <c r="C39" s="7"/>
      <c r="D39" s="23"/>
      <c r="E39" s="23"/>
      <c r="F39" s="23"/>
      <c r="G39" s="24"/>
    </row>
    <row r="40" spans="1:7" ht="15.75">
      <c r="A40" s="1"/>
      <c r="B40" s="846"/>
      <c r="C40" s="7"/>
      <c r="D40" s="23"/>
      <c r="E40" s="23"/>
      <c r="F40" s="23"/>
      <c r="G40" s="24"/>
    </row>
    <row r="41" spans="1:7" ht="15.75">
      <c r="A41" s="1"/>
      <c r="B41" s="846"/>
      <c r="C41" s="7"/>
      <c r="D41" s="23"/>
      <c r="E41" s="23"/>
      <c r="F41" s="23"/>
      <c r="G41" s="24"/>
    </row>
    <row r="42" spans="1:7" ht="15.75">
      <c r="A42" s="1"/>
      <c r="B42" s="846"/>
      <c r="C42" s="7"/>
      <c r="D42" s="23"/>
      <c r="E42" s="23"/>
      <c r="F42" s="23"/>
      <c r="G42" s="24"/>
    </row>
    <row r="43" spans="1:7" ht="15.75">
      <c r="A43" s="1"/>
      <c r="B43" s="846"/>
      <c r="C43" s="7"/>
      <c r="D43" s="23"/>
      <c r="E43" s="23"/>
      <c r="F43" s="23"/>
      <c r="G43" s="25"/>
    </row>
    <row r="44" spans="1:9" ht="16.5" thickBot="1">
      <c r="A44" s="1"/>
      <c r="B44" s="847"/>
      <c r="C44" s="26"/>
      <c r="D44" s="27"/>
      <c r="E44" s="27"/>
      <c r="F44" s="27"/>
      <c r="G44" s="28"/>
      <c r="I44" s="321"/>
    </row>
    <row r="45" spans="1:7" ht="15.75">
      <c r="A45" s="1"/>
      <c r="B45" s="1"/>
      <c r="C45" s="19"/>
      <c r="D45" s="1"/>
      <c r="E45" s="1"/>
      <c r="F45" s="1"/>
      <c r="G45" s="1"/>
    </row>
    <row r="46" spans="1:7" ht="15.75">
      <c r="A46" s="1"/>
      <c r="B46" s="22" t="s">
        <v>938</v>
      </c>
      <c r="C46" s="19"/>
      <c r="D46" s="1"/>
      <c r="E46" s="2" t="s">
        <v>140</v>
      </c>
      <c r="F46" s="845" t="s">
        <v>685</v>
      </c>
      <c r="G46" s="845"/>
    </row>
  </sheetData>
  <sheetProtection/>
  <mergeCells count="6">
    <mergeCell ref="F46:G46"/>
    <mergeCell ref="B28:B37"/>
    <mergeCell ref="B38:B44"/>
    <mergeCell ref="B18:B27"/>
    <mergeCell ref="B5:F5"/>
    <mergeCell ref="B9:B17"/>
  </mergeCells>
  <printOptions/>
  <pageMargins left="0" right="0" top="0" bottom="0" header="0" footer="0"/>
  <pageSetup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tabColor theme="0"/>
  </sheetPr>
  <dimension ref="B2:N253"/>
  <sheetViews>
    <sheetView zoomScalePageLayoutView="0" workbookViewId="0" topLeftCell="A135">
      <selection activeCell="B2" sqref="B2:M142"/>
    </sheetView>
  </sheetViews>
  <sheetFormatPr defaultColWidth="9.140625" defaultRowHeight="12.75"/>
  <cols>
    <col min="1" max="1" width="4.140625" style="0" customWidth="1"/>
    <col min="2" max="2" width="4.8515625" style="0" customWidth="1"/>
    <col min="3" max="3" width="57.7109375" style="0" customWidth="1"/>
    <col min="4" max="4" width="16.28125" style="0" bestFit="1" customWidth="1"/>
    <col min="5" max="5" width="13.7109375" style="0" bestFit="1" customWidth="1"/>
    <col min="6" max="6" width="12.57421875" style="0" customWidth="1"/>
    <col min="7" max="7" width="12.00390625" style="0" customWidth="1"/>
    <col min="8" max="8" width="13.8515625" style="0" bestFit="1" customWidth="1"/>
    <col min="9" max="9" width="11.421875" style="0" bestFit="1" customWidth="1"/>
    <col min="10" max="10" width="11.140625" style="0" bestFit="1" customWidth="1"/>
    <col min="11" max="11" width="11.57421875" style="0" customWidth="1"/>
    <col min="12" max="12" width="11.140625" style="0" bestFit="1" customWidth="1"/>
    <col min="13" max="13" width="11.57421875" style="0" bestFit="1" customWidth="1"/>
  </cols>
  <sheetData>
    <row r="2" spans="3:9" ht="12.75">
      <c r="C2" s="111" t="s">
        <v>590</v>
      </c>
      <c r="D2" s="95"/>
      <c r="E2" s="95"/>
      <c r="F2" s="95"/>
      <c r="G2" s="95"/>
      <c r="H2" s="95"/>
      <c r="I2" s="119"/>
    </row>
    <row r="3" spans="3:9" ht="12.75">
      <c r="C3" s="111" t="s">
        <v>591</v>
      </c>
      <c r="D3" s="95"/>
      <c r="E3" s="95"/>
      <c r="F3" s="95"/>
      <c r="G3" s="95"/>
      <c r="H3" s="110"/>
      <c r="I3" s="95"/>
    </row>
    <row r="4" spans="3:9" ht="12.75">
      <c r="C4" s="736" t="s">
        <v>686</v>
      </c>
      <c r="D4" s="736"/>
      <c r="E4" s="736"/>
      <c r="F4" s="736"/>
      <c r="G4" s="736"/>
      <c r="H4" s="736"/>
      <c r="I4" s="110" t="s">
        <v>710</v>
      </c>
    </row>
    <row r="5" spans="2:9" ht="15.75" thickBot="1">
      <c r="B5" s="159"/>
      <c r="C5" s="159"/>
      <c r="D5" s="159"/>
      <c r="E5" s="159"/>
      <c r="F5" s="159"/>
      <c r="G5" s="159"/>
      <c r="H5" s="160" t="s">
        <v>643</v>
      </c>
      <c r="I5" s="161"/>
    </row>
    <row r="6" spans="2:14" ht="26.25" thickBot="1">
      <c r="B6" s="554" t="s">
        <v>801</v>
      </c>
      <c r="C6" s="555" t="s">
        <v>802</v>
      </c>
      <c r="D6" s="555" t="s">
        <v>803</v>
      </c>
      <c r="E6" s="555" t="s">
        <v>804</v>
      </c>
      <c r="F6" s="555"/>
      <c r="G6" s="555" t="s">
        <v>805</v>
      </c>
      <c r="H6" s="556" t="s">
        <v>806</v>
      </c>
      <c r="I6" s="556" t="s">
        <v>807</v>
      </c>
      <c r="J6" s="557" t="s">
        <v>898</v>
      </c>
      <c r="K6" s="558"/>
      <c r="L6" s="558"/>
      <c r="M6" s="558"/>
      <c r="N6" s="558"/>
    </row>
    <row r="7" spans="2:14" ht="12.75">
      <c r="B7" s="353">
        <v>1</v>
      </c>
      <c r="C7" s="354" t="s">
        <v>824</v>
      </c>
      <c r="D7" s="559" t="s">
        <v>899</v>
      </c>
      <c r="E7" s="560" t="s">
        <v>825</v>
      </c>
      <c r="F7" s="355"/>
      <c r="G7" s="355">
        <v>500000</v>
      </c>
      <c r="H7" s="355">
        <v>500000</v>
      </c>
      <c r="I7" s="355">
        <v>0</v>
      </c>
      <c r="J7" s="561">
        <v>195000</v>
      </c>
      <c r="K7" s="95"/>
      <c r="L7" s="95"/>
      <c r="M7" s="95"/>
      <c r="N7" s="558"/>
    </row>
    <row r="8" spans="2:14" ht="12.75">
      <c r="B8" s="346">
        <v>2</v>
      </c>
      <c r="C8" s="347" t="s">
        <v>810</v>
      </c>
      <c r="D8" s="559" t="s">
        <v>899</v>
      </c>
      <c r="E8" s="348" t="s">
        <v>811</v>
      </c>
      <c r="F8" s="349"/>
      <c r="G8" s="349">
        <v>1000000</v>
      </c>
      <c r="H8" s="349">
        <v>1000000</v>
      </c>
      <c r="I8" s="349">
        <v>0</v>
      </c>
      <c r="J8" s="562">
        <v>984785.08</v>
      </c>
      <c r="K8" s="95"/>
      <c r="L8" s="95"/>
      <c r="M8" s="95"/>
      <c r="N8" s="558"/>
    </row>
    <row r="9" spans="2:14" ht="12.75">
      <c r="B9" s="346">
        <v>3</v>
      </c>
      <c r="C9" s="347" t="s">
        <v>812</v>
      </c>
      <c r="D9" s="559" t="s">
        <v>899</v>
      </c>
      <c r="E9" s="348" t="s">
        <v>809</v>
      </c>
      <c r="F9" s="349"/>
      <c r="G9" s="349">
        <v>12500000</v>
      </c>
      <c r="H9" s="349">
        <v>12500000</v>
      </c>
      <c r="I9" s="349">
        <v>0</v>
      </c>
      <c r="J9" s="562">
        <v>11780000</v>
      </c>
      <c r="K9" s="95"/>
      <c r="L9" s="95"/>
      <c r="M9" s="95"/>
      <c r="N9" s="558"/>
    </row>
    <row r="10" spans="2:14" ht="12.75">
      <c r="B10" s="353">
        <v>4</v>
      </c>
      <c r="C10" s="350" t="s">
        <v>853</v>
      </c>
      <c r="D10" s="559" t="s">
        <v>899</v>
      </c>
      <c r="E10" s="351" t="s">
        <v>809</v>
      </c>
      <c r="F10" s="352"/>
      <c r="G10" s="352">
        <v>13000000</v>
      </c>
      <c r="H10" s="352">
        <v>13000000</v>
      </c>
      <c r="I10" s="352">
        <v>0</v>
      </c>
      <c r="J10" s="562">
        <v>9825000</v>
      </c>
      <c r="K10" s="95"/>
      <c r="L10" s="95"/>
      <c r="M10" s="95"/>
      <c r="N10" s="558"/>
    </row>
    <row r="11" spans="2:14" ht="12.75">
      <c r="B11" s="346">
        <v>5</v>
      </c>
      <c r="C11" s="347" t="s">
        <v>813</v>
      </c>
      <c r="D11" s="559" t="s">
        <v>899</v>
      </c>
      <c r="E11" s="348" t="s">
        <v>809</v>
      </c>
      <c r="F11" s="349"/>
      <c r="G11" s="349">
        <v>1400000</v>
      </c>
      <c r="H11" s="349">
        <v>1400000</v>
      </c>
      <c r="I11" s="349">
        <v>0</v>
      </c>
      <c r="J11" s="562">
        <v>1373762.5</v>
      </c>
      <c r="K11" s="95"/>
      <c r="L11" s="95"/>
      <c r="M11" s="95"/>
      <c r="N11" s="558"/>
    </row>
    <row r="12" spans="2:14" ht="12.75">
      <c r="B12" s="346">
        <v>6</v>
      </c>
      <c r="C12" s="347" t="s">
        <v>808</v>
      </c>
      <c r="D12" s="559" t="s">
        <v>899</v>
      </c>
      <c r="E12" s="348" t="s">
        <v>809</v>
      </c>
      <c r="F12" s="349"/>
      <c r="G12" s="349">
        <v>4000000</v>
      </c>
      <c r="H12" s="349">
        <v>4000000</v>
      </c>
      <c r="I12" s="349">
        <v>0</v>
      </c>
      <c r="J12" s="562">
        <v>0</v>
      </c>
      <c r="K12" s="95"/>
      <c r="L12" s="95"/>
      <c r="M12" s="95"/>
      <c r="N12" s="558"/>
    </row>
    <row r="13" spans="2:14" ht="12.75">
      <c r="B13" s="353">
        <v>7</v>
      </c>
      <c r="C13" s="350" t="s">
        <v>831</v>
      </c>
      <c r="D13" s="559" t="s">
        <v>899</v>
      </c>
      <c r="E13" s="351" t="s">
        <v>832</v>
      </c>
      <c r="F13" s="352"/>
      <c r="G13" s="352">
        <v>500000</v>
      </c>
      <c r="H13" s="352">
        <v>500000</v>
      </c>
      <c r="I13" s="352">
        <v>0</v>
      </c>
      <c r="J13" s="562">
        <v>98000</v>
      </c>
      <c r="K13" s="95"/>
      <c r="L13" s="95"/>
      <c r="M13" s="95"/>
      <c r="N13" s="558"/>
    </row>
    <row r="14" spans="2:14" ht="12.75">
      <c r="B14" s="346">
        <v>8</v>
      </c>
      <c r="C14" s="350" t="s">
        <v>833</v>
      </c>
      <c r="D14" s="559" t="s">
        <v>899</v>
      </c>
      <c r="E14" s="351" t="s">
        <v>834</v>
      </c>
      <c r="F14" s="352"/>
      <c r="G14" s="352">
        <v>4700000</v>
      </c>
      <c r="H14" s="352">
        <v>2000000</v>
      </c>
      <c r="I14" s="352">
        <v>2700000</v>
      </c>
      <c r="J14" s="562">
        <v>0</v>
      </c>
      <c r="K14" s="95"/>
      <c r="L14" s="95"/>
      <c r="M14" s="95"/>
      <c r="N14" s="558"/>
    </row>
    <row r="15" spans="2:14" ht="12.75">
      <c r="B15" s="346">
        <v>9</v>
      </c>
      <c r="C15" s="350" t="s">
        <v>835</v>
      </c>
      <c r="D15" s="559" t="s">
        <v>899</v>
      </c>
      <c r="E15" s="351" t="s">
        <v>900</v>
      </c>
      <c r="F15" s="352"/>
      <c r="G15" s="352">
        <v>500000</v>
      </c>
      <c r="H15" s="352">
        <v>500000</v>
      </c>
      <c r="I15" s="352">
        <v>0</v>
      </c>
      <c r="J15" s="562">
        <v>59247.5</v>
      </c>
      <c r="K15" s="95"/>
      <c r="L15" s="95"/>
      <c r="M15" s="95"/>
      <c r="N15" s="558"/>
    </row>
    <row r="16" spans="2:14" ht="12.75">
      <c r="B16" s="353">
        <v>10</v>
      </c>
      <c r="C16" s="350" t="s">
        <v>836</v>
      </c>
      <c r="D16" s="559" t="s">
        <v>899</v>
      </c>
      <c r="E16" s="351" t="s">
        <v>815</v>
      </c>
      <c r="F16" s="352"/>
      <c r="G16" s="352">
        <v>5000000</v>
      </c>
      <c r="H16" s="352">
        <v>5000000</v>
      </c>
      <c r="I16" s="352">
        <v>0</v>
      </c>
      <c r="J16" s="562">
        <v>0</v>
      </c>
      <c r="K16" s="95"/>
      <c r="L16" s="95"/>
      <c r="M16" s="95"/>
      <c r="N16" s="558"/>
    </row>
    <row r="17" spans="2:14" ht="12.75">
      <c r="B17" s="346">
        <v>11</v>
      </c>
      <c r="C17" s="350" t="s">
        <v>837</v>
      </c>
      <c r="D17" s="559" t="s">
        <v>899</v>
      </c>
      <c r="E17" s="351" t="s">
        <v>809</v>
      </c>
      <c r="F17" s="352"/>
      <c r="G17" s="352">
        <v>60000</v>
      </c>
      <c r="H17" s="352">
        <v>60000</v>
      </c>
      <c r="I17" s="352">
        <v>0</v>
      </c>
      <c r="J17" s="562">
        <v>0</v>
      </c>
      <c r="K17" s="95"/>
      <c r="L17" s="95"/>
      <c r="M17" s="95"/>
      <c r="N17" s="558"/>
    </row>
    <row r="18" spans="2:14" ht="12.75">
      <c r="B18" s="346">
        <v>12</v>
      </c>
      <c r="C18" s="350" t="s">
        <v>838</v>
      </c>
      <c r="D18" s="559" t="s">
        <v>899</v>
      </c>
      <c r="E18" s="351" t="s">
        <v>809</v>
      </c>
      <c r="F18" s="352"/>
      <c r="G18" s="352">
        <v>200000</v>
      </c>
      <c r="H18" s="352">
        <v>200000</v>
      </c>
      <c r="I18" s="352">
        <v>0</v>
      </c>
      <c r="J18" s="562">
        <v>0</v>
      </c>
      <c r="K18" s="95"/>
      <c r="L18" s="95"/>
      <c r="M18" s="95"/>
      <c r="N18" s="558"/>
    </row>
    <row r="19" spans="2:14" ht="25.5">
      <c r="B19" s="353">
        <v>13</v>
      </c>
      <c r="C19" s="347" t="s">
        <v>814</v>
      </c>
      <c r="D19" s="559" t="s">
        <v>899</v>
      </c>
      <c r="E19" s="348" t="s">
        <v>815</v>
      </c>
      <c r="F19" s="349"/>
      <c r="G19" s="349">
        <v>3500000</v>
      </c>
      <c r="H19" s="349">
        <v>3500000</v>
      </c>
      <c r="I19" s="349">
        <v>0</v>
      </c>
      <c r="J19" s="562">
        <v>0</v>
      </c>
      <c r="K19" s="95"/>
      <c r="L19" s="95"/>
      <c r="M19" s="95"/>
      <c r="N19" s="558"/>
    </row>
    <row r="20" spans="2:14" ht="12.75">
      <c r="B20" s="346">
        <v>14</v>
      </c>
      <c r="C20" s="347" t="s">
        <v>901</v>
      </c>
      <c r="D20" s="559" t="s">
        <v>899</v>
      </c>
      <c r="E20" s="348" t="s">
        <v>816</v>
      </c>
      <c r="F20" s="349"/>
      <c r="G20" s="349">
        <v>3000000</v>
      </c>
      <c r="H20" s="349">
        <v>3000000</v>
      </c>
      <c r="I20" s="349">
        <v>0</v>
      </c>
      <c r="J20" s="562">
        <v>0</v>
      </c>
      <c r="K20" s="95"/>
      <c r="L20" s="95"/>
      <c r="M20" s="95"/>
      <c r="N20" s="558"/>
    </row>
    <row r="21" spans="2:14" ht="12.75">
      <c r="B21" s="346">
        <v>15</v>
      </c>
      <c r="C21" s="350" t="s">
        <v>840</v>
      </c>
      <c r="D21" s="559" t="s">
        <v>899</v>
      </c>
      <c r="E21" s="351" t="s">
        <v>902</v>
      </c>
      <c r="F21" s="352"/>
      <c r="G21" s="352">
        <v>150000</v>
      </c>
      <c r="H21" s="352">
        <v>150000</v>
      </c>
      <c r="I21" s="352">
        <v>0</v>
      </c>
      <c r="J21" s="562">
        <v>94990</v>
      </c>
      <c r="K21" s="95"/>
      <c r="L21" s="95"/>
      <c r="M21" s="95"/>
      <c r="N21" s="558"/>
    </row>
    <row r="22" spans="2:14" ht="12.75">
      <c r="B22" s="353">
        <v>16</v>
      </c>
      <c r="C22" s="350" t="s">
        <v>844</v>
      </c>
      <c r="D22" s="559" t="s">
        <v>899</v>
      </c>
      <c r="E22" s="351" t="s">
        <v>845</v>
      </c>
      <c r="F22" s="352"/>
      <c r="G22" s="352">
        <v>1500000</v>
      </c>
      <c r="H22" s="352">
        <v>1500000</v>
      </c>
      <c r="I22" s="352">
        <v>0</v>
      </c>
      <c r="J22" s="562">
        <v>0</v>
      </c>
      <c r="K22" s="95"/>
      <c r="L22" s="95"/>
      <c r="M22" s="95"/>
      <c r="N22" s="558"/>
    </row>
    <row r="23" spans="2:14" ht="12.75">
      <c r="B23" s="346">
        <v>17</v>
      </c>
      <c r="C23" s="347" t="s">
        <v>817</v>
      </c>
      <c r="D23" s="559" t="s">
        <v>899</v>
      </c>
      <c r="E23" s="348" t="s">
        <v>815</v>
      </c>
      <c r="F23" s="349"/>
      <c r="G23" s="349">
        <v>750000</v>
      </c>
      <c r="H23" s="349">
        <v>750000</v>
      </c>
      <c r="I23" s="349">
        <v>0</v>
      </c>
      <c r="J23" s="562">
        <v>0</v>
      </c>
      <c r="K23" s="95"/>
      <c r="L23" s="95"/>
      <c r="M23" s="95"/>
      <c r="N23" s="558"/>
    </row>
    <row r="24" spans="2:14" ht="12.75">
      <c r="B24" s="346">
        <v>18</v>
      </c>
      <c r="C24" s="347" t="s">
        <v>818</v>
      </c>
      <c r="D24" s="559" t="s">
        <v>899</v>
      </c>
      <c r="E24" s="348" t="s">
        <v>819</v>
      </c>
      <c r="F24" s="349"/>
      <c r="G24" s="349">
        <v>3900000</v>
      </c>
      <c r="H24" s="349">
        <v>3900000</v>
      </c>
      <c r="I24" s="349">
        <v>0</v>
      </c>
      <c r="J24" s="562">
        <v>0</v>
      </c>
      <c r="K24" s="95"/>
      <c r="L24" s="95"/>
      <c r="M24" s="95"/>
      <c r="N24" s="558"/>
    </row>
    <row r="25" spans="2:14" ht="12.75">
      <c r="B25" s="353">
        <v>19</v>
      </c>
      <c r="C25" s="350" t="s">
        <v>846</v>
      </c>
      <c r="D25" s="559" t="s">
        <v>899</v>
      </c>
      <c r="E25" s="351" t="s">
        <v>847</v>
      </c>
      <c r="F25" s="352"/>
      <c r="G25" s="352">
        <v>1000000</v>
      </c>
      <c r="H25" s="352">
        <v>1000000</v>
      </c>
      <c r="I25" s="352">
        <v>0</v>
      </c>
      <c r="J25" s="562">
        <v>0</v>
      </c>
      <c r="K25" s="95"/>
      <c r="L25" s="95"/>
      <c r="M25" s="95"/>
      <c r="N25" s="558"/>
    </row>
    <row r="26" spans="2:14" ht="12.75">
      <c r="B26" s="346">
        <v>20</v>
      </c>
      <c r="C26" s="347" t="s">
        <v>822</v>
      </c>
      <c r="D26" s="559" t="s">
        <v>899</v>
      </c>
      <c r="E26" s="348" t="s">
        <v>809</v>
      </c>
      <c r="F26" s="349"/>
      <c r="G26" s="349">
        <v>2500000</v>
      </c>
      <c r="H26" s="349">
        <v>2500000</v>
      </c>
      <c r="I26" s="349">
        <v>0</v>
      </c>
      <c r="J26" s="562">
        <v>1999500</v>
      </c>
      <c r="K26" s="95"/>
      <c r="L26" s="95"/>
      <c r="M26" s="95"/>
      <c r="N26" s="558"/>
    </row>
    <row r="27" spans="2:14" ht="12.75">
      <c r="B27" s="346">
        <v>21</v>
      </c>
      <c r="C27" s="347" t="s">
        <v>823</v>
      </c>
      <c r="D27" s="559" t="s">
        <v>899</v>
      </c>
      <c r="E27" s="348" t="s">
        <v>815</v>
      </c>
      <c r="F27" s="349"/>
      <c r="G27" s="349">
        <v>3000000</v>
      </c>
      <c r="H27" s="349">
        <v>3000000</v>
      </c>
      <c r="I27" s="349">
        <v>0</v>
      </c>
      <c r="J27" s="562">
        <v>2396000</v>
      </c>
      <c r="K27" s="95"/>
      <c r="L27" s="95"/>
      <c r="M27" s="95"/>
      <c r="N27" s="558"/>
    </row>
    <row r="28" spans="2:14" ht="12.75">
      <c r="B28" s="353">
        <v>22</v>
      </c>
      <c r="C28" s="350" t="s">
        <v>855</v>
      </c>
      <c r="D28" s="559" t="s">
        <v>899</v>
      </c>
      <c r="E28" s="351" t="s">
        <v>809</v>
      </c>
      <c r="F28" s="352"/>
      <c r="G28" s="352">
        <v>6000000</v>
      </c>
      <c r="H28" s="352">
        <v>6000000</v>
      </c>
      <c r="I28" s="352">
        <v>0</v>
      </c>
      <c r="J28" s="562">
        <v>0</v>
      </c>
      <c r="K28" s="95"/>
      <c r="L28" s="95"/>
      <c r="M28" s="95"/>
      <c r="N28" s="558"/>
    </row>
    <row r="29" spans="2:14" ht="12.75">
      <c r="B29" s="346">
        <v>23</v>
      </c>
      <c r="C29" s="350" t="s">
        <v>856</v>
      </c>
      <c r="D29" s="559" t="s">
        <v>899</v>
      </c>
      <c r="E29" s="351" t="s">
        <v>841</v>
      </c>
      <c r="F29" s="352"/>
      <c r="G29" s="352">
        <v>230000000</v>
      </c>
      <c r="H29" s="352">
        <v>230000000</v>
      </c>
      <c r="I29" s="352">
        <v>0</v>
      </c>
      <c r="J29" s="562">
        <v>143326267.26</v>
      </c>
      <c r="K29" s="95"/>
      <c r="L29" s="95"/>
      <c r="M29" s="95"/>
      <c r="N29" s="558"/>
    </row>
    <row r="30" spans="2:14" ht="12.75">
      <c r="B30" s="346">
        <v>24</v>
      </c>
      <c r="C30" s="347" t="s">
        <v>903</v>
      </c>
      <c r="D30" s="559" t="s">
        <v>899</v>
      </c>
      <c r="E30" s="348" t="s">
        <v>841</v>
      </c>
      <c r="F30" s="349"/>
      <c r="G30" s="349">
        <v>100000</v>
      </c>
      <c r="H30" s="349">
        <v>100000</v>
      </c>
      <c r="I30" s="349">
        <v>0</v>
      </c>
      <c r="J30" s="562">
        <v>0</v>
      </c>
      <c r="K30" s="95"/>
      <c r="L30" s="95"/>
      <c r="M30" s="95"/>
      <c r="N30" s="558"/>
    </row>
    <row r="31" spans="2:14" ht="12.75">
      <c r="B31" s="353">
        <v>25</v>
      </c>
      <c r="C31" s="347" t="s">
        <v>904</v>
      </c>
      <c r="D31" s="559" t="s">
        <v>899</v>
      </c>
      <c r="E31" s="348" t="s">
        <v>815</v>
      </c>
      <c r="F31" s="349"/>
      <c r="G31" s="349">
        <v>12000000</v>
      </c>
      <c r="H31" s="349">
        <v>12000000</v>
      </c>
      <c r="I31" s="349">
        <v>0</v>
      </c>
      <c r="J31" s="562">
        <v>0</v>
      </c>
      <c r="K31" s="95"/>
      <c r="L31" s="95"/>
      <c r="M31" s="95"/>
      <c r="N31" s="558"/>
    </row>
    <row r="32" spans="2:14" ht="12.75">
      <c r="B32" s="346">
        <v>26</v>
      </c>
      <c r="C32" s="347" t="s">
        <v>905</v>
      </c>
      <c r="D32" s="559" t="s">
        <v>899</v>
      </c>
      <c r="E32" s="348" t="s">
        <v>906</v>
      </c>
      <c r="F32" s="349"/>
      <c r="G32" s="349">
        <v>500000</v>
      </c>
      <c r="H32" s="349">
        <v>500000</v>
      </c>
      <c r="I32" s="349">
        <v>0</v>
      </c>
      <c r="J32" s="562">
        <v>0</v>
      </c>
      <c r="K32" s="95"/>
      <c r="L32" s="95"/>
      <c r="M32" s="95"/>
      <c r="N32" s="558"/>
    </row>
    <row r="33" spans="2:14" ht="12.75">
      <c r="B33" s="346">
        <v>27</v>
      </c>
      <c r="C33" s="347" t="s">
        <v>907</v>
      </c>
      <c r="D33" s="559" t="s">
        <v>899</v>
      </c>
      <c r="E33" s="348" t="s">
        <v>809</v>
      </c>
      <c r="F33" s="349"/>
      <c r="G33" s="349">
        <v>150000</v>
      </c>
      <c r="H33" s="349">
        <v>150000</v>
      </c>
      <c r="I33" s="349">
        <v>0</v>
      </c>
      <c r="J33" s="562">
        <v>0</v>
      </c>
      <c r="K33" s="95"/>
      <c r="L33" s="95"/>
      <c r="M33" s="95"/>
      <c r="N33" s="558"/>
    </row>
    <row r="34" spans="2:14" ht="12.75">
      <c r="B34" s="353">
        <v>28</v>
      </c>
      <c r="C34" s="347" t="s">
        <v>908</v>
      </c>
      <c r="D34" s="559" t="s">
        <v>899</v>
      </c>
      <c r="E34" s="348" t="s">
        <v>847</v>
      </c>
      <c r="F34" s="349"/>
      <c r="G34" s="349">
        <v>350000</v>
      </c>
      <c r="H34" s="349">
        <v>350000</v>
      </c>
      <c r="I34" s="349">
        <v>0</v>
      </c>
      <c r="J34" s="562">
        <v>0</v>
      </c>
      <c r="K34" s="95"/>
      <c r="L34" s="95"/>
      <c r="M34" s="95"/>
      <c r="N34" s="558"/>
    </row>
    <row r="35" spans="2:14" ht="12.75">
      <c r="B35" s="346">
        <v>29</v>
      </c>
      <c r="C35" s="347" t="s">
        <v>823</v>
      </c>
      <c r="D35" s="559" t="s">
        <v>899</v>
      </c>
      <c r="E35" s="348" t="s">
        <v>815</v>
      </c>
      <c r="F35" s="349"/>
      <c r="G35" s="349">
        <v>2500000</v>
      </c>
      <c r="H35" s="349">
        <v>2500000</v>
      </c>
      <c r="I35" s="349">
        <v>0</v>
      </c>
      <c r="J35" s="562">
        <v>0</v>
      </c>
      <c r="K35" s="95"/>
      <c r="L35" s="95"/>
      <c r="M35" s="95"/>
      <c r="N35" s="558"/>
    </row>
    <row r="36" spans="2:14" ht="12.75">
      <c r="B36" s="346">
        <v>30</v>
      </c>
      <c r="C36" s="347" t="s">
        <v>909</v>
      </c>
      <c r="D36" s="559" t="s">
        <v>899</v>
      </c>
      <c r="E36" s="348" t="s">
        <v>809</v>
      </c>
      <c r="F36" s="349"/>
      <c r="G36" s="349">
        <v>10000000</v>
      </c>
      <c r="H36" s="349">
        <v>10000000</v>
      </c>
      <c r="I36" s="349">
        <v>0</v>
      </c>
      <c r="J36" s="562">
        <v>0</v>
      </c>
      <c r="K36" s="95"/>
      <c r="L36" s="95"/>
      <c r="M36" s="95"/>
      <c r="N36" s="558"/>
    </row>
    <row r="37" spans="2:14" ht="12.75">
      <c r="B37" s="353">
        <v>31</v>
      </c>
      <c r="C37" s="347" t="s">
        <v>910</v>
      </c>
      <c r="D37" s="559" t="s">
        <v>899</v>
      </c>
      <c r="E37" s="348" t="s">
        <v>815</v>
      </c>
      <c r="F37" s="349"/>
      <c r="G37" s="349">
        <v>250000</v>
      </c>
      <c r="H37" s="349">
        <v>250000</v>
      </c>
      <c r="I37" s="349">
        <v>0</v>
      </c>
      <c r="J37" s="562">
        <v>0</v>
      </c>
      <c r="K37" s="95"/>
      <c r="L37" s="95"/>
      <c r="M37" s="95"/>
      <c r="N37" s="558"/>
    </row>
    <row r="38" spans="2:14" ht="12.75">
      <c r="B38" s="346">
        <v>32</v>
      </c>
      <c r="C38" s="347" t="s">
        <v>911</v>
      </c>
      <c r="D38" s="559" t="s">
        <v>899</v>
      </c>
      <c r="E38" s="348" t="s">
        <v>809</v>
      </c>
      <c r="F38" s="349"/>
      <c r="G38" s="349">
        <v>500000</v>
      </c>
      <c r="H38" s="349">
        <v>500000</v>
      </c>
      <c r="I38" s="349">
        <v>0</v>
      </c>
      <c r="J38" s="562">
        <v>0</v>
      </c>
      <c r="K38" s="95"/>
      <c r="L38" s="95"/>
      <c r="M38" s="95"/>
      <c r="N38" s="558"/>
    </row>
    <row r="39" spans="2:14" ht="12.75">
      <c r="B39" s="346">
        <v>33</v>
      </c>
      <c r="C39" s="347" t="s">
        <v>912</v>
      </c>
      <c r="D39" s="559" t="s">
        <v>899</v>
      </c>
      <c r="E39" s="348" t="s">
        <v>819</v>
      </c>
      <c r="F39" s="349"/>
      <c r="G39" s="349">
        <v>1500000</v>
      </c>
      <c r="H39" s="349">
        <v>1500000</v>
      </c>
      <c r="I39" s="349">
        <v>0</v>
      </c>
      <c r="J39" s="562">
        <v>0</v>
      </c>
      <c r="K39" s="95"/>
      <c r="L39" s="95"/>
      <c r="M39" s="95"/>
      <c r="N39" s="558"/>
    </row>
    <row r="40" spans="2:14" ht="12.75">
      <c r="B40" s="353">
        <v>34</v>
      </c>
      <c r="C40" s="347" t="s">
        <v>913</v>
      </c>
      <c r="D40" s="559" t="s">
        <v>899</v>
      </c>
      <c r="E40" s="348" t="s">
        <v>914</v>
      </c>
      <c r="F40" s="349"/>
      <c r="G40" s="349">
        <v>5000000</v>
      </c>
      <c r="H40" s="349">
        <v>0</v>
      </c>
      <c r="I40" s="349">
        <v>5000000</v>
      </c>
      <c r="J40" s="562">
        <v>0</v>
      </c>
      <c r="K40" s="95"/>
      <c r="L40" s="95"/>
      <c r="M40" s="95"/>
      <c r="N40" s="558"/>
    </row>
    <row r="41" spans="2:14" ht="25.5">
      <c r="B41" s="346">
        <v>35</v>
      </c>
      <c r="C41" s="347" t="s">
        <v>915</v>
      </c>
      <c r="D41" s="559" t="s">
        <v>899</v>
      </c>
      <c r="E41" s="348" t="s">
        <v>916</v>
      </c>
      <c r="F41" s="349"/>
      <c r="G41" s="349">
        <v>15000000</v>
      </c>
      <c r="H41" s="349">
        <v>0</v>
      </c>
      <c r="I41" s="349">
        <v>15000000</v>
      </c>
      <c r="J41" s="562">
        <v>0</v>
      </c>
      <c r="K41" s="95"/>
      <c r="L41" s="95"/>
      <c r="M41" s="95"/>
      <c r="N41" s="558"/>
    </row>
    <row r="42" spans="2:14" ht="12.75">
      <c r="B42" s="346">
        <v>36</v>
      </c>
      <c r="C42" s="350" t="s">
        <v>826</v>
      </c>
      <c r="D42" s="559" t="s">
        <v>899</v>
      </c>
      <c r="E42" s="351" t="s">
        <v>827</v>
      </c>
      <c r="F42" s="352"/>
      <c r="G42" s="352">
        <v>500000</v>
      </c>
      <c r="H42" s="352">
        <v>500000</v>
      </c>
      <c r="I42" s="352">
        <v>0</v>
      </c>
      <c r="J42" s="562">
        <v>185000</v>
      </c>
      <c r="K42" s="95"/>
      <c r="L42" s="95"/>
      <c r="M42" s="95"/>
      <c r="N42" s="558"/>
    </row>
    <row r="43" spans="2:14" ht="12.75">
      <c r="B43" s="353">
        <v>37</v>
      </c>
      <c r="C43" s="350" t="s">
        <v>828</v>
      </c>
      <c r="D43" s="559" t="s">
        <v>899</v>
      </c>
      <c r="E43" s="351" t="s">
        <v>827</v>
      </c>
      <c r="F43" s="352"/>
      <c r="G43" s="352">
        <v>200000</v>
      </c>
      <c r="H43" s="352">
        <v>200000</v>
      </c>
      <c r="I43" s="352">
        <v>0</v>
      </c>
      <c r="J43" s="562">
        <v>47000</v>
      </c>
      <c r="K43" s="95"/>
      <c r="L43" s="95"/>
      <c r="M43" s="95"/>
      <c r="N43" s="558"/>
    </row>
    <row r="44" spans="2:14" ht="12.75">
      <c r="B44" s="346">
        <v>38</v>
      </c>
      <c r="C44" s="350" t="s">
        <v>829</v>
      </c>
      <c r="D44" s="559" t="s">
        <v>899</v>
      </c>
      <c r="E44" s="351" t="s">
        <v>830</v>
      </c>
      <c r="F44" s="352"/>
      <c r="G44" s="352">
        <v>5000000</v>
      </c>
      <c r="H44" s="352">
        <v>0</v>
      </c>
      <c r="I44" s="352">
        <v>5000000</v>
      </c>
      <c r="J44" s="562">
        <v>0</v>
      </c>
      <c r="K44" s="95"/>
      <c r="L44" s="95"/>
      <c r="M44" s="95"/>
      <c r="N44" s="558"/>
    </row>
    <row r="45" spans="2:14" ht="11.25" customHeight="1">
      <c r="B45" s="346">
        <v>39</v>
      </c>
      <c r="C45" s="350" t="s">
        <v>839</v>
      </c>
      <c r="D45" s="559" t="s">
        <v>899</v>
      </c>
      <c r="E45" s="351" t="s">
        <v>809</v>
      </c>
      <c r="F45" s="352"/>
      <c r="G45" s="352">
        <v>499000</v>
      </c>
      <c r="H45" s="352">
        <v>499000</v>
      </c>
      <c r="I45" s="352">
        <v>0</v>
      </c>
      <c r="J45" s="562">
        <v>0</v>
      </c>
      <c r="K45" s="95"/>
      <c r="L45" s="95"/>
      <c r="M45" s="95"/>
      <c r="N45" s="558"/>
    </row>
    <row r="46" spans="2:14" ht="12.75">
      <c r="B46" s="353">
        <v>40</v>
      </c>
      <c r="C46" s="350" t="s">
        <v>842</v>
      </c>
      <c r="D46" s="559" t="s">
        <v>899</v>
      </c>
      <c r="E46" s="351" t="s">
        <v>809</v>
      </c>
      <c r="F46" s="352"/>
      <c r="G46" s="352">
        <v>2000000</v>
      </c>
      <c r="H46" s="352">
        <v>2000000</v>
      </c>
      <c r="I46" s="352">
        <v>0</v>
      </c>
      <c r="J46" s="562">
        <v>0</v>
      </c>
      <c r="K46" s="95"/>
      <c r="L46" s="95"/>
      <c r="M46" s="95"/>
      <c r="N46" s="558"/>
    </row>
    <row r="47" spans="2:14" ht="12.75">
      <c r="B47" s="346">
        <v>41</v>
      </c>
      <c r="C47" s="350" t="s">
        <v>843</v>
      </c>
      <c r="D47" s="559" t="s">
        <v>899</v>
      </c>
      <c r="E47" s="351" t="s">
        <v>809</v>
      </c>
      <c r="F47" s="352"/>
      <c r="G47" s="352">
        <v>12000000</v>
      </c>
      <c r="H47" s="352">
        <v>0</v>
      </c>
      <c r="I47" s="352">
        <v>12000000</v>
      </c>
      <c r="J47" s="562">
        <v>0</v>
      </c>
      <c r="K47" s="95"/>
      <c r="L47" s="95"/>
      <c r="M47" s="95"/>
      <c r="N47" s="558"/>
    </row>
    <row r="48" spans="2:14" ht="12.75">
      <c r="B48" s="346">
        <v>42</v>
      </c>
      <c r="C48" s="350" t="s">
        <v>848</v>
      </c>
      <c r="D48" s="559" t="s">
        <v>899</v>
      </c>
      <c r="E48" s="351" t="s">
        <v>819</v>
      </c>
      <c r="F48" s="352"/>
      <c r="G48" s="352">
        <v>1000000</v>
      </c>
      <c r="H48" s="352">
        <v>0</v>
      </c>
      <c r="I48" s="352">
        <v>1000000</v>
      </c>
      <c r="J48" s="562">
        <v>0</v>
      </c>
      <c r="K48" s="95"/>
      <c r="L48" s="95"/>
      <c r="M48" s="95"/>
      <c r="N48" s="558"/>
    </row>
    <row r="49" spans="2:14" ht="12.75">
      <c r="B49" s="353">
        <v>43</v>
      </c>
      <c r="C49" s="350" t="s">
        <v>849</v>
      </c>
      <c r="D49" s="559" t="s">
        <v>899</v>
      </c>
      <c r="E49" s="351" t="s">
        <v>850</v>
      </c>
      <c r="F49" s="352"/>
      <c r="G49" s="352">
        <v>399000</v>
      </c>
      <c r="H49" s="352">
        <v>399000</v>
      </c>
      <c r="I49" s="352">
        <v>0</v>
      </c>
      <c r="J49" s="562">
        <v>0</v>
      </c>
      <c r="K49" s="95"/>
      <c r="L49" s="95"/>
      <c r="M49" s="95"/>
      <c r="N49" s="558"/>
    </row>
    <row r="50" spans="2:14" ht="12.75">
      <c r="B50" s="346">
        <v>44</v>
      </c>
      <c r="C50" s="347" t="s">
        <v>820</v>
      </c>
      <c r="D50" s="559" t="s">
        <v>899</v>
      </c>
      <c r="E50" s="348" t="s">
        <v>821</v>
      </c>
      <c r="F50" s="349"/>
      <c r="G50" s="349">
        <v>1000000</v>
      </c>
      <c r="H50" s="349">
        <v>500000</v>
      </c>
      <c r="I50" s="349">
        <v>500000</v>
      </c>
      <c r="J50" s="562">
        <v>0</v>
      </c>
      <c r="K50" s="95"/>
      <c r="L50" s="95"/>
      <c r="M50" s="95"/>
      <c r="N50" s="558"/>
    </row>
    <row r="51" spans="2:14" ht="12.75">
      <c r="B51" s="346">
        <v>45</v>
      </c>
      <c r="C51" s="350" t="s">
        <v>917</v>
      </c>
      <c r="D51" s="559" t="s">
        <v>899</v>
      </c>
      <c r="E51" s="351" t="s">
        <v>850</v>
      </c>
      <c r="F51" s="352"/>
      <c r="G51" s="352">
        <v>42000000</v>
      </c>
      <c r="H51" s="352">
        <v>0</v>
      </c>
      <c r="I51" s="352">
        <v>42000000</v>
      </c>
      <c r="J51" s="562">
        <v>0</v>
      </c>
      <c r="K51" s="95"/>
      <c r="L51" s="95"/>
      <c r="M51" s="95"/>
      <c r="N51" s="558"/>
    </row>
    <row r="52" spans="2:14" ht="12.75">
      <c r="B52" s="353">
        <v>46</v>
      </c>
      <c r="C52" s="350" t="s">
        <v>851</v>
      </c>
      <c r="D52" s="559" t="s">
        <v>899</v>
      </c>
      <c r="E52" s="351" t="s">
        <v>815</v>
      </c>
      <c r="F52" s="352"/>
      <c r="G52" s="352">
        <v>18000000</v>
      </c>
      <c r="H52" s="352">
        <v>0</v>
      </c>
      <c r="I52" s="352">
        <v>18000000</v>
      </c>
      <c r="J52" s="562">
        <v>0</v>
      </c>
      <c r="K52" s="95"/>
      <c r="L52" s="95"/>
      <c r="M52" s="95"/>
      <c r="N52" s="558"/>
    </row>
    <row r="53" spans="2:14" ht="12.75">
      <c r="B53" s="346">
        <v>47</v>
      </c>
      <c r="C53" s="350" t="s">
        <v>852</v>
      </c>
      <c r="D53" s="559" t="s">
        <v>899</v>
      </c>
      <c r="E53" s="351" t="s">
        <v>809</v>
      </c>
      <c r="F53" s="352"/>
      <c r="G53" s="352">
        <v>12000000</v>
      </c>
      <c r="H53" s="352">
        <v>0</v>
      </c>
      <c r="I53" s="352">
        <v>12000000</v>
      </c>
      <c r="J53" s="562">
        <v>0</v>
      </c>
      <c r="K53" s="95"/>
      <c r="L53" s="95"/>
      <c r="M53" s="95"/>
      <c r="N53" s="558"/>
    </row>
    <row r="54" spans="2:14" ht="12.75">
      <c r="B54" s="346">
        <v>48</v>
      </c>
      <c r="C54" s="350" t="s">
        <v>854</v>
      </c>
      <c r="D54" s="559" t="s">
        <v>899</v>
      </c>
      <c r="E54" s="351" t="s">
        <v>809</v>
      </c>
      <c r="F54" s="352"/>
      <c r="G54" s="352">
        <v>8500000</v>
      </c>
      <c r="H54" s="352">
        <v>0</v>
      </c>
      <c r="I54" s="352">
        <v>8500000</v>
      </c>
      <c r="J54" s="562">
        <v>0</v>
      </c>
      <c r="K54" s="95"/>
      <c r="L54" s="95"/>
      <c r="M54" s="95"/>
      <c r="N54" s="558"/>
    </row>
    <row r="55" spans="2:14" ht="12.75">
      <c r="B55" s="353">
        <v>49</v>
      </c>
      <c r="C55" s="350" t="s">
        <v>857</v>
      </c>
      <c r="D55" s="559" t="s">
        <v>899</v>
      </c>
      <c r="E55" s="351" t="s">
        <v>841</v>
      </c>
      <c r="F55" s="352"/>
      <c r="G55" s="352">
        <v>15000000</v>
      </c>
      <c r="H55" s="352">
        <v>0</v>
      </c>
      <c r="I55" s="352">
        <v>15000000</v>
      </c>
      <c r="J55" s="562">
        <v>0</v>
      </c>
      <c r="K55" s="95"/>
      <c r="L55" s="95"/>
      <c r="M55" s="95"/>
      <c r="N55" s="558"/>
    </row>
    <row r="56" spans="2:14" ht="12.75">
      <c r="B56" s="346">
        <v>50</v>
      </c>
      <c r="C56" s="350" t="s">
        <v>858</v>
      </c>
      <c r="D56" s="559" t="s">
        <v>899</v>
      </c>
      <c r="E56" s="351" t="s">
        <v>815</v>
      </c>
      <c r="F56" s="352"/>
      <c r="G56" s="352">
        <v>2000000</v>
      </c>
      <c r="H56" s="352">
        <v>0</v>
      </c>
      <c r="I56" s="352">
        <v>2000000</v>
      </c>
      <c r="J56" s="562">
        <v>0</v>
      </c>
      <c r="K56" s="95"/>
      <c r="L56" s="95"/>
      <c r="M56" s="95"/>
      <c r="N56" s="558"/>
    </row>
    <row r="57" spans="2:14" ht="12.75">
      <c r="B57" s="346">
        <v>51</v>
      </c>
      <c r="C57" s="350" t="s">
        <v>859</v>
      </c>
      <c r="D57" s="559" t="s">
        <v>899</v>
      </c>
      <c r="E57" s="351" t="s">
        <v>809</v>
      </c>
      <c r="F57" s="352"/>
      <c r="G57" s="352">
        <v>2000000</v>
      </c>
      <c r="H57" s="352">
        <v>2000000</v>
      </c>
      <c r="I57" s="352">
        <v>0</v>
      </c>
      <c r="J57" s="562">
        <v>0</v>
      </c>
      <c r="K57" s="95"/>
      <c r="L57" s="95"/>
      <c r="M57" s="95"/>
      <c r="N57" s="558"/>
    </row>
    <row r="58" spans="2:14" ht="12.75">
      <c r="B58" s="353">
        <v>52</v>
      </c>
      <c r="C58" s="350" t="s">
        <v>860</v>
      </c>
      <c r="D58" s="559" t="s">
        <v>899</v>
      </c>
      <c r="E58" s="351" t="s">
        <v>819</v>
      </c>
      <c r="F58" s="352"/>
      <c r="G58" s="352">
        <v>4500000</v>
      </c>
      <c r="H58" s="352">
        <v>0</v>
      </c>
      <c r="I58" s="352">
        <v>4500000</v>
      </c>
      <c r="J58" s="562">
        <v>0</v>
      </c>
      <c r="K58" s="95"/>
      <c r="L58" s="95"/>
      <c r="M58" s="95"/>
      <c r="N58" s="558"/>
    </row>
    <row r="59" spans="2:14" ht="12.75">
      <c r="B59" s="346">
        <v>53</v>
      </c>
      <c r="C59" s="350" t="s">
        <v>861</v>
      </c>
      <c r="D59" s="559" t="s">
        <v>899</v>
      </c>
      <c r="E59" s="351" t="s">
        <v>809</v>
      </c>
      <c r="F59" s="352"/>
      <c r="G59" s="352">
        <v>17000000</v>
      </c>
      <c r="H59" s="352">
        <v>0</v>
      </c>
      <c r="I59" s="352">
        <v>17000000</v>
      </c>
      <c r="J59" s="562">
        <v>0</v>
      </c>
      <c r="K59" s="95"/>
      <c r="L59" s="95"/>
      <c r="M59" s="95"/>
      <c r="N59" s="558"/>
    </row>
    <row r="60" spans="2:14" ht="12.75">
      <c r="B60" s="346">
        <v>54</v>
      </c>
      <c r="C60" s="350" t="s">
        <v>918</v>
      </c>
      <c r="D60" s="559" t="s">
        <v>899</v>
      </c>
      <c r="E60" s="351" t="s">
        <v>809</v>
      </c>
      <c r="F60" s="352"/>
      <c r="G60" s="352">
        <v>2000000</v>
      </c>
      <c r="H60" s="352">
        <v>0</v>
      </c>
      <c r="I60" s="352">
        <v>2000000</v>
      </c>
      <c r="J60" s="562">
        <v>0</v>
      </c>
      <c r="K60" s="95"/>
      <c r="L60" s="95"/>
      <c r="M60" s="95"/>
      <c r="N60" s="558"/>
    </row>
    <row r="61" spans="2:14" ht="12.75">
      <c r="B61" s="353">
        <v>55</v>
      </c>
      <c r="C61" s="350" t="s">
        <v>919</v>
      </c>
      <c r="D61" s="559" t="s">
        <v>899</v>
      </c>
      <c r="E61" s="351" t="s">
        <v>847</v>
      </c>
      <c r="F61" s="352"/>
      <c r="G61" s="352">
        <v>20000000</v>
      </c>
      <c r="H61" s="352">
        <v>0</v>
      </c>
      <c r="I61" s="352">
        <v>20000000</v>
      </c>
      <c r="J61" s="562">
        <v>0</v>
      </c>
      <c r="K61" s="95"/>
      <c r="L61" s="95"/>
      <c r="M61" s="95"/>
      <c r="N61" s="558"/>
    </row>
    <row r="62" spans="2:14" ht="12.75">
      <c r="B62" s="346">
        <v>56</v>
      </c>
      <c r="C62" s="350" t="s">
        <v>920</v>
      </c>
      <c r="D62" s="559" t="s">
        <v>899</v>
      </c>
      <c r="E62" s="351" t="s">
        <v>847</v>
      </c>
      <c r="F62" s="352"/>
      <c r="G62" s="352">
        <v>55000000</v>
      </c>
      <c r="H62" s="352">
        <v>0</v>
      </c>
      <c r="I62" s="352">
        <v>55000000</v>
      </c>
      <c r="J62" s="562">
        <v>0</v>
      </c>
      <c r="K62" s="95"/>
      <c r="L62" s="95"/>
      <c r="M62" s="95"/>
      <c r="N62" s="558"/>
    </row>
    <row r="63" spans="2:14" ht="12.75">
      <c r="B63" s="346">
        <v>57</v>
      </c>
      <c r="C63" s="350" t="s">
        <v>921</v>
      </c>
      <c r="D63" s="559" t="s">
        <v>899</v>
      </c>
      <c r="E63" s="351" t="s">
        <v>809</v>
      </c>
      <c r="F63" s="352"/>
      <c r="G63" s="352">
        <v>5000000</v>
      </c>
      <c r="H63" s="352">
        <v>0</v>
      </c>
      <c r="I63" s="352">
        <v>5000000</v>
      </c>
      <c r="J63" s="562">
        <v>0</v>
      </c>
      <c r="K63" s="95"/>
      <c r="L63" s="95"/>
      <c r="M63" s="95"/>
      <c r="N63" s="558"/>
    </row>
    <row r="64" spans="2:14" ht="12.75">
      <c r="B64" s="353">
        <v>58</v>
      </c>
      <c r="C64" s="350" t="s">
        <v>922</v>
      </c>
      <c r="D64" s="559" t="s">
        <v>899</v>
      </c>
      <c r="E64" s="351" t="s">
        <v>809</v>
      </c>
      <c r="F64" s="352"/>
      <c r="G64" s="352">
        <v>12250000</v>
      </c>
      <c r="H64" s="352">
        <v>0</v>
      </c>
      <c r="I64" s="352">
        <v>12250000</v>
      </c>
      <c r="J64" s="562">
        <v>0</v>
      </c>
      <c r="K64" s="95"/>
      <c r="L64" s="95"/>
      <c r="M64" s="95"/>
      <c r="N64" s="558"/>
    </row>
    <row r="65" spans="2:14" ht="12.75">
      <c r="B65" s="346">
        <v>59</v>
      </c>
      <c r="C65" s="350" t="s">
        <v>923</v>
      </c>
      <c r="D65" s="559" t="s">
        <v>899</v>
      </c>
      <c r="E65" s="351" t="s">
        <v>809</v>
      </c>
      <c r="F65" s="352"/>
      <c r="G65" s="352">
        <v>10500000</v>
      </c>
      <c r="H65" s="352">
        <v>0</v>
      </c>
      <c r="I65" s="352">
        <v>10500000</v>
      </c>
      <c r="J65" s="562">
        <v>0</v>
      </c>
      <c r="K65" s="95"/>
      <c r="L65" s="95"/>
      <c r="M65" s="95"/>
      <c r="N65" s="558"/>
    </row>
    <row r="66" spans="2:14" ht="26.25" thickBot="1">
      <c r="B66" s="346">
        <v>60</v>
      </c>
      <c r="C66" s="563" t="s">
        <v>924</v>
      </c>
      <c r="D66" s="559" t="s">
        <v>899</v>
      </c>
      <c r="E66" s="564" t="s">
        <v>809</v>
      </c>
      <c r="F66" s="565"/>
      <c r="G66" s="565">
        <v>2000000</v>
      </c>
      <c r="H66" s="565">
        <v>0</v>
      </c>
      <c r="I66" s="565">
        <v>2000000</v>
      </c>
      <c r="J66" s="566">
        <v>0</v>
      </c>
      <c r="K66" s="95"/>
      <c r="L66" s="95"/>
      <c r="M66" s="95"/>
      <c r="N66" s="558"/>
    </row>
    <row r="67" spans="2:14" ht="13.5" thickBot="1">
      <c r="B67" s="862" t="s">
        <v>925</v>
      </c>
      <c r="C67" s="863"/>
      <c r="D67" s="863"/>
      <c r="E67" s="863"/>
      <c r="F67" s="567"/>
      <c r="G67" s="567">
        <f>SUM(G7:G66)</f>
        <v>596858000</v>
      </c>
      <c r="H67" s="567">
        <f>SUM(H7:H66)</f>
        <v>329908000</v>
      </c>
      <c r="I67" s="567">
        <f>SUM(I7:I66)</f>
        <v>266950000</v>
      </c>
      <c r="J67" s="567">
        <f>SUM(J7:J66)</f>
        <v>172364552.33999997</v>
      </c>
      <c r="K67" s="558"/>
      <c r="L67" s="558"/>
      <c r="M67" s="558"/>
      <c r="N67" s="558"/>
    </row>
    <row r="68" spans="2:14" ht="12.75">
      <c r="B68" s="558"/>
      <c r="C68" s="558"/>
      <c r="D68" s="558"/>
      <c r="E68" s="558"/>
      <c r="F68" s="558"/>
      <c r="G68" s="558"/>
      <c r="H68" s="558"/>
      <c r="I68" s="558"/>
      <c r="J68" s="558"/>
      <c r="K68" s="558"/>
      <c r="L68" s="568">
        <f>+I67+H67-G67</f>
        <v>0</v>
      </c>
      <c r="M68" s="558"/>
      <c r="N68" s="558"/>
    </row>
    <row r="69" spans="2:14" ht="12.75">
      <c r="B69" s="558"/>
      <c r="C69" s="558"/>
      <c r="D69" s="558"/>
      <c r="E69" s="558"/>
      <c r="F69" s="558"/>
      <c r="G69" s="558"/>
      <c r="H69" s="558"/>
      <c r="I69" s="558"/>
      <c r="J69" s="558"/>
      <c r="K69" s="558"/>
      <c r="L69" s="558"/>
      <c r="M69" s="558"/>
      <c r="N69" s="558"/>
    </row>
    <row r="70" spans="2:14" ht="12.75">
      <c r="B70" s="558"/>
      <c r="C70" s="558"/>
      <c r="D70" s="558"/>
      <c r="E70" s="558"/>
      <c r="F70" s="558"/>
      <c r="G70" s="558"/>
      <c r="H70" s="558"/>
      <c r="I70" s="568"/>
      <c r="J70" s="558"/>
      <c r="K70" s="558"/>
      <c r="L70" s="558"/>
      <c r="M70" s="558"/>
      <c r="N70" s="558"/>
    </row>
    <row r="71" spans="2:14" ht="12.75">
      <c r="B71" s="558"/>
      <c r="C71" s="558"/>
      <c r="D71" s="558"/>
      <c r="E71" s="558"/>
      <c r="F71" s="558"/>
      <c r="G71" s="558"/>
      <c r="H71" s="558"/>
      <c r="I71" s="558"/>
      <c r="J71" s="558"/>
      <c r="K71" s="558"/>
      <c r="L71" s="558"/>
      <c r="M71" s="558"/>
      <c r="N71" s="558"/>
    </row>
    <row r="72" spans="2:14" ht="12.75">
      <c r="B72" s="558"/>
      <c r="C72" s="558"/>
      <c r="D72" s="558"/>
      <c r="E72" s="558"/>
      <c r="F72" s="558"/>
      <c r="G72" s="558"/>
      <c r="H72" s="568"/>
      <c r="I72" s="558"/>
      <c r="J72" s="558"/>
      <c r="K72" s="558"/>
      <c r="L72" s="558"/>
      <c r="M72" s="558"/>
      <c r="N72" s="558"/>
    </row>
    <row r="73" spans="2:14" ht="13.5" thickBot="1">
      <c r="B73" s="558"/>
      <c r="C73" s="558"/>
      <c r="D73" s="558"/>
      <c r="E73" s="558"/>
      <c r="F73" s="558"/>
      <c r="G73" s="558"/>
      <c r="H73" s="558"/>
      <c r="I73" s="568"/>
      <c r="J73" s="558"/>
      <c r="K73" s="558"/>
      <c r="L73" s="558"/>
      <c r="M73" s="558"/>
      <c r="N73" s="558"/>
    </row>
    <row r="74" spans="2:14" ht="12.75">
      <c r="B74" s="864" t="s">
        <v>801</v>
      </c>
      <c r="C74" s="866" t="s">
        <v>802</v>
      </c>
      <c r="D74" s="855" t="s">
        <v>862</v>
      </c>
      <c r="E74" s="855"/>
      <c r="F74" s="853" t="s">
        <v>863</v>
      </c>
      <c r="G74" s="854"/>
      <c r="H74" s="855" t="s">
        <v>864</v>
      </c>
      <c r="I74" s="855"/>
      <c r="J74" s="856" t="s">
        <v>865</v>
      </c>
      <c r="K74" s="857"/>
      <c r="L74" s="858" t="s">
        <v>866</v>
      </c>
      <c r="M74" s="857"/>
      <c r="N74" s="558"/>
    </row>
    <row r="75" spans="2:14" ht="26.25" thickBot="1">
      <c r="B75" s="865"/>
      <c r="C75" s="867"/>
      <c r="D75" s="569" t="s">
        <v>867</v>
      </c>
      <c r="E75" s="570" t="s">
        <v>868</v>
      </c>
      <c r="F75" s="571" t="s">
        <v>867</v>
      </c>
      <c r="G75" s="572" t="s">
        <v>868</v>
      </c>
      <c r="H75" s="569" t="s">
        <v>867</v>
      </c>
      <c r="I75" s="570" t="s">
        <v>868</v>
      </c>
      <c r="J75" s="571" t="s">
        <v>867</v>
      </c>
      <c r="K75" s="572" t="s">
        <v>868</v>
      </c>
      <c r="L75" s="569" t="s">
        <v>867</v>
      </c>
      <c r="M75" s="572" t="s">
        <v>868</v>
      </c>
      <c r="N75" s="558"/>
    </row>
    <row r="76" spans="2:14" ht="12.75">
      <c r="B76" s="353">
        <v>1</v>
      </c>
      <c r="C76" s="354" t="s">
        <v>824</v>
      </c>
      <c r="D76" s="355">
        <v>500000</v>
      </c>
      <c r="E76" s="573">
        <f>+G76</f>
        <v>0</v>
      </c>
      <c r="F76" s="574">
        <v>0</v>
      </c>
      <c r="G76" s="574">
        <v>0</v>
      </c>
      <c r="H76" s="575">
        <v>500000</v>
      </c>
      <c r="I76" s="575">
        <v>0</v>
      </c>
      <c r="J76" s="576">
        <v>500000</v>
      </c>
      <c r="K76" s="574">
        <v>0</v>
      </c>
      <c r="L76" s="355">
        <v>500000</v>
      </c>
      <c r="M76" s="574"/>
      <c r="N76" s="558"/>
    </row>
    <row r="77" spans="2:14" ht="12.75">
      <c r="B77" s="346">
        <v>2</v>
      </c>
      <c r="C77" s="347" t="s">
        <v>810</v>
      </c>
      <c r="D77" s="349">
        <v>1000000</v>
      </c>
      <c r="E77" s="573">
        <f aca="true" t="shared" si="0" ref="E77:E135">+G77</f>
        <v>854993</v>
      </c>
      <c r="F77" s="574">
        <v>854993</v>
      </c>
      <c r="G77" s="574">
        <v>854993</v>
      </c>
      <c r="H77" s="575">
        <v>1000000</v>
      </c>
      <c r="I77" s="575">
        <v>984785</v>
      </c>
      <c r="J77" s="576">
        <v>1000000</v>
      </c>
      <c r="K77" s="574">
        <v>984785</v>
      </c>
      <c r="L77" s="349">
        <v>1000000</v>
      </c>
      <c r="M77" s="574"/>
      <c r="N77" s="558"/>
    </row>
    <row r="78" spans="2:14" ht="12.75">
      <c r="B78" s="346">
        <v>3</v>
      </c>
      <c r="C78" s="347" t="s">
        <v>812</v>
      </c>
      <c r="D78" s="349">
        <v>12500000</v>
      </c>
      <c r="E78" s="573">
        <f t="shared" si="0"/>
        <v>0</v>
      </c>
      <c r="F78" s="574">
        <v>0</v>
      </c>
      <c r="G78" s="574">
        <v>0</v>
      </c>
      <c r="H78" s="575">
        <v>12500000</v>
      </c>
      <c r="I78" s="575">
        <v>11780000</v>
      </c>
      <c r="J78" s="576">
        <v>12500000</v>
      </c>
      <c r="K78" s="574">
        <v>11780000</v>
      </c>
      <c r="L78" s="349">
        <v>12500000</v>
      </c>
      <c r="M78" s="574"/>
      <c r="N78" s="558"/>
    </row>
    <row r="79" spans="2:14" ht="12.75">
      <c r="B79" s="353">
        <v>4</v>
      </c>
      <c r="C79" s="350" t="s">
        <v>853</v>
      </c>
      <c r="D79" s="352">
        <v>13000000</v>
      </c>
      <c r="E79" s="573">
        <f t="shared" si="0"/>
        <v>0</v>
      </c>
      <c r="F79" s="574">
        <v>0</v>
      </c>
      <c r="G79" s="574">
        <v>0</v>
      </c>
      <c r="H79" s="575">
        <v>13000000</v>
      </c>
      <c r="I79" s="575">
        <v>0</v>
      </c>
      <c r="J79" s="576">
        <v>0</v>
      </c>
      <c r="K79" s="574">
        <v>9825000</v>
      </c>
      <c r="L79" s="352">
        <v>13000000</v>
      </c>
      <c r="M79" s="574"/>
      <c r="N79" s="558"/>
    </row>
    <row r="80" spans="2:14" ht="12.75">
      <c r="B80" s="346">
        <v>5</v>
      </c>
      <c r="C80" s="347" t="s">
        <v>813</v>
      </c>
      <c r="D80" s="349">
        <v>1400000</v>
      </c>
      <c r="E80" s="573">
        <f t="shared" si="0"/>
        <v>0</v>
      </c>
      <c r="F80" s="574">
        <v>0</v>
      </c>
      <c r="G80" s="574">
        <v>0</v>
      </c>
      <c r="H80" s="575">
        <v>0</v>
      </c>
      <c r="I80" s="575">
        <v>1373763</v>
      </c>
      <c r="J80" s="576">
        <v>0</v>
      </c>
      <c r="K80" s="574">
        <v>1373763</v>
      </c>
      <c r="L80" s="349">
        <v>1400000</v>
      </c>
      <c r="M80" s="574"/>
      <c r="N80" s="558"/>
    </row>
    <row r="81" spans="2:14" ht="12.75">
      <c r="B81" s="346">
        <v>6</v>
      </c>
      <c r="C81" s="347" t="s">
        <v>808</v>
      </c>
      <c r="D81" s="349">
        <v>4000000</v>
      </c>
      <c r="E81" s="573">
        <f t="shared" si="0"/>
        <v>62492</v>
      </c>
      <c r="F81" s="574">
        <v>62492</v>
      </c>
      <c r="G81" s="574">
        <v>62492</v>
      </c>
      <c r="H81" s="575">
        <v>62492</v>
      </c>
      <c r="I81" s="575">
        <v>62492</v>
      </c>
      <c r="J81" s="576">
        <v>3937508</v>
      </c>
      <c r="K81" s="574">
        <v>62492</v>
      </c>
      <c r="L81" s="349">
        <v>4000000</v>
      </c>
      <c r="M81" s="574"/>
      <c r="N81" s="558"/>
    </row>
    <row r="82" spans="2:14" ht="12.75">
      <c r="B82" s="353">
        <v>7</v>
      </c>
      <c r="C82" s="350" t="s">
        <v>831</v>
      </c>
      <c r="D82" s="352">
        <v>500000</v>
      </c>
      <c r="E82" s="573">
        <f t="shared" si="0"/>
        <v>101575</v>
      </c>
      <c r="F82" s="574">
        <v>101575</v>
      </c>
      <c r="G82" s="574">
        <v>101575</v>
      </c>
      <c r="H82" s="575">
        <v>134283</v>
      </c>
      <c r="I82" s="575">
        <v>148766</v>
      </c>
      <c r="J82" s="576">
        <v>500000</v>
      </c>
      <c r="K82" s="574">
        <v>221733</v>
      </c>
      <c r="L82" s="352">
        <v>500000</v>
      </c>
      <c r="M82" s="574"/>
      <c r="N82" s="558"/>
    </row>
    <row r="83" spans="2:14" ht="12.75">
      <c r="B83" s="346">
        <v>8</v>
      </c>
      <c r="C83" s="350" t="s">
        <v>833</v>
      </c>
      <c r="D83" s="352">
        <v>4700000</v>
      </c>
      <c r="E83" s="573">
        <f t="shared" si="0"/>
        <v>50016</v>
      </c>
      <c r="F83" s="574">
        <v>50016</v>
      </c>
      <c r="G83" s="574">
        <v>50016</v>
      </c>
      <c r="H83" s="575">
        <v>50016</v>
      </c>
      <c r="I83" s="575">
        <v>50016</v>
      </c>
      <c r="J83" s="576">
        <v>4700000</v>
      </c>
      <c r="K83" s="574">
        <v>66283</v>
      </c>
      <c r="L83" s="352">
        <v>4700000</v>
      </c>
      <c r="M83" s="574"/>
      <c r="N83" s="558"/>
    </row>
    <row r="84" spans="2:14" ht="12.75">
      <c r="B84" s="346">
        <v>9</v>
      </c>
      <c r="C84" s="350" t="s">
        <v>835</v>
      </c>
      <c r="D84" s="352">
        <v>500000</v>
      </c>
      <c r="E84" s="573">
        <f t="shared" si="0"/>
        <v>59247</v>
      </c>
      <c r="F84" s="574">
        <v>59247</v>
      </c>
      <c r="G84" s="574">
        <v>59247</v>
      </c>
      <c r="H84" s="575">
        <v>59247</v>
      </c>
      <c r="I84" s="575">
        <v>59247</v>
      </c>
      <c r="J84" s="576">
        <v>500000</v>
      </c>
      <c r="K84" s="574">
        <v>128789</v>
      </c>
      <c r="L84" s="352">
        <v>500000</v>
      </c>
      <c r="M84" s="574"/>
      <c r="N84" s="558"/>
    </row>
    <row r="85" spans="2:14" ht="12.75">
      <c r="B85" s="353">
        <v>10</v>
      </c>
      <c r="C85" s="350" t="s">
        <v>836</v>
      </c>
      <c r="D85" s="352">
        <v>5000000</v>
      </c>
      <c r="E85" s="573">
        <f t="shared" si="0"/>
        <v>0</v>
      </c>
      <c r="F85" s="574">
        <v>0</v>
      </c>
      <c r="G85" s="574">
        <v>0</v>
      </c>
      <c r="H85" s="575">
        <v>0</v>
      </c>
      <c r="I85" s="575">
        <v>0</v>
      </c>
      <c r="J85" s="576">
        <v>5000000</v>
      </c>
      <c r="K85" s="574">
        <v>0</v>
      </c>
      <c r="L85" s="352">
        <v>5000000</v>
      </c>
      <c r="M85" s="574"/>
      <c r="N85" s="558"/>
    </row>
    <row r="86" spans="2:14" ht="12.75">
      <c r="B86" s="346">
        <v>11</v>
      </c>
      <c r="C86" s="350" t="s">
        <v>837</v>
      </c>
      <c r="D86" s="352">
        <v>60000</v>
      </c>
      <c r="E86" s="573">
        <f t="shared" si="0"/>
        <v>0</v>
      </c>
      <c r="F86" s="574">
        <v>0</v>
      </c>
      <c r="G86" s="574">
        <v>0</v>
      </c>
      <c r="H86" s="575">
        <v>0</v>
      </c>
      <c r="I86" s="575">
        <v>0</v>
      </c>
      <c r="J86" s="576">
        <v>60000</v>
      </c>
      <c r="K86" s="574">
        <v>0</v>
      </c>
      <c r="L86" s="352">
        <v>60000</v>
      </c>
      <c r="M86" s="574"/>
      <c r="N86" s="558"/>
    </row>
    <row r="87" spans="2:14" ht="12.75">
      <c r="B87" s="346">
        <v>12</v>
      </c>
      <c r="C87" s="350" t="s">
        <v>838</v>
      </c>
      <c r="D87" s="352">
        <v>200000</v>
      </c>
      <c r="E87" s="573">
        <f t="shared" si="0"/>
        <v>0</v>
      </c>
      <c r="F87" s="574">
        <v>0</v>
      </c>
      <c r="G87" s="574">
        <v>0</v>
      </c>
      <c r="H87" s="575">
        <v>0</v>
      </c>
      <c r="I87" s="575">
        <v>0</v>
      </c>
      <c r="J87" s="576">
        <v>200000</v>
      </c>
      <c r="K87" s="574">
        <v>0</v>
      </c>
      <c r="L87" s="352">
        <v>200000</v>
      </c>
      <c r="M87" s="574"/>
      <c r="N87" s="558"/>
    </row>
    <row r="88" spans="2:14" ht="25.5">
      <c r="B88" s="353">
        <v>13</v>
      </c>
      <c r="C88" s="347" t="s">
        <v>814</v>
      </c>
      <c r="D88" s="349">
        <v>3500000</v>
      </c>
      <c r="E88" s="573">
        <f t="shared" si="0"/>
        <v>0</v>
      </c>
      <c r="F88" s="574">
        <v>0</v>
      </c>
      <c r="G88" s="574">
        <v>0</v>
      </c>
      <c r="H88" s="575">
        <v>0</v>
      </c>
      <c r="I88" s="575">
        <v>0</v>
      </c>
      <c r="J88" s="576">
        <v>3500000</v>
      </c>
      <c r="K88" s="574">
        <v>0</v>
      </c>
      <c r="L88" s="349">
        <v>3500000</v>
      </c>
      <c r="M88" s="574"/>
      <c r="N88" s="558"/>
    </row>
    <row r="89" spans="2:14" ht="12.75">
      <c r="B89" s="346">
        <v>14</v>
      </c>
      <c r="C89" s="347" t="s">
        <v>901</v>
      </c>
      <c r="D89" s="349">
        <v>3000000</v>
      </c>
      <c r="E89" s="573">
        <f t="shared" si="0"/>
        <v>0</v>
      </c>
      <c r="F89" s="574">
        <v>0</v>
      </c>
      <c r="G89" s="574">
        <v>0</v>
      </c>
      <c r="H89" s="575">
        <v>0</v>
      </c>
      <c r="I89" s="575">
        <v>0</v>
      </c>
      <c r="J89" s="349">
        <v>3000000</v>
      </c>
      <c r="K89" s="574">
        <v>0</v>
      </c>
      <c r="L89" s="349">
        <v>3000000</v>
      </c>
      <c r="M89" s="574"/>
      <c r="N89" s="558"/>
    </row>
    <row r="90" spans="2:14" ht="12.75">
      <c r="B90" s="346">
        <v>15</v>
      </c>
      <c r="C90" s="350" t="s">
        <v>840</v>
      </c>
      <c r="D90" s="352">
        <v>150000</v>
      </c>
      <c r="E90" s="573">
        <f t="shared" si="0"/>
        <v>94990</v>
      </c>
      <c r="F90" s="574">
        <v>94990</v>
      </c>
      <c r="G90" s="574">
        <v>94990</v>
      </c>
      <c r="H90" s="575">
        <v>94990</v>
      </c>
      <c r="I90" s="575">
        <v>94990</v>
      </c>
      <c r="J90" s="352">
        <v>150000</v>
      </c>
      <c r="K90" s="574">
        <v>94990</v>
      </c>
      <c r="L90" s="352">
        <v>150000</v>
      </c>
      <c r="M90" s="574"/>
      <c r="N90" s="558"/>
    </row>
    <row r="91" spans="2:14" ht="12.75">
      <c r="B91" s="353">
        <v>16</v>
      </c>
      <c r="C91" s="350" t="s">
        <v>844</v>
      </c>
      <c r="D91" s="352">
        <v>1500000</v>
      </c>
      <c r="E91" s="573">
        <f t="shared" si="0"/>
        <v>0</v>
      </c>
      <c r="F91" s="574">
        <v>0</v>
      </c>
      <c r="G91" s="574">
        <v>0</v>
      </c>
      <c r="H91" s="575">
        <v>0</v>
      </c>
      <c r="I91" s="575">
        <v>0</v>
      </c>
      <c r="J91" s="352">
        <v>1500000</v>
      </c>
      <c r="K91" s="574">
        <v>0</v>
      </c>
      <c r="L91" s="352">
        <v>1500000</v>
      </c>
      <c r="M91" s="574"/>
      <c r="N91" s="558"/>
    </row>
    <row r="92" spans="2:14" ht="12.75">
      <c r="B92" s="346">
        <v>17</v>
      </c>
      <c r="C92" s="347" t="s">
        <v>817</v>
      </c>
      <c r="D92" s="349">
        <v>750000</v>
      </c>
      <c r="E92" s="573">
        <f t="shared" si="0"/>
        <v>0</v>
      </c>
      <c r="F92" s="574">
        <v>0</v>
      </c>
      <c r="G92" s="574">
        <v>0</v>
      </c>
      <c r="H92" s="575">
        <v>0</v>
      </c>
      <c r="I92" s="575">
        <v>0</v>
      </c>
      <c r="J92" s="349">
        <v>750000</v>
      </c>
      <c r="K92" s="574">
        <v>0</v>
      </c>
      <c r="L92" s="349">
        <v>750000</v>
      </c>
      <c r="M92" s="574"/>
      <c r="N92" s="558"/>
    </row>
    <row r="93" spans="2:14" ht="12.75">
      <c r="B93" s="346">
        <v>18</v>
      </c>
      <c r="C93" s="347" t="s">
        <v>818</v>
      </c>
      <c r="D93" s="349">
        <v>3900000</v>
      </c>
      <c r="E93" s="573">
        <f t="shared" si="0"/>
        <v>0</v>
      </c>
      <c r="F93" s="574">
        <v>0</v>
      </c>
      <c r="G93" s="574">
        <v>0</v>
      </c>
      <c r="H93" s="575">
        <v>0</v>
      </c>
      <c r="I93" s="575">
        <v>0</v>
      </c>
      <c r="J93" s="349">
        <v>3900000</v>
      </c>
      <c r="K93" s="574">
        <v>1569375</v>
      </c>
      <c r="L93" s="349">
        <v>3900000</v>
      </c>
      <c r="M93" s="574"/>
      <c r="N93" s="558"/>
    </row>
    <row r="94" spans="2:14" ht="12.75">
      <c r="B94" s="353">
        <v>19</v>
      </c>
      <c r="C94" s="350" t="s">
        <v>846</v>
      </c>
      <c r="D94" s="352">
        <v>1000000</v>
      </c>
      <c r="E94" s="573">
        <f t="shared" si="0"/>
        <v>0</v>
      </c>
      <c r="F94" s="574">
        <v>0</v>
      </c>
      <c r="G94" s="574">
        <v>0</v>
      </c>
      <c r="H94" s="575">
        <v>0</v>
      </c>
      <c r="I94" s="575">
        <v>0</v>
      </c>
      <c r="J94" s="352">
        <v>1000000</v>
      </c>
      <c r="K94" s="574">
        <v>499980</v>
      </c>
      <c r="L94" s="352">
        <v>1000000</v>
      </c>
      <c r="M94" s="574"/>
      <c r="N94" s="558"/>
    </row>
    <row r="95" spans="2:14" ht="12.75">
      <c r="B95" s="346">
        <v>20</v>
      </c>
      <c r="C95" s="347" t="s">
        <v>822</v>
      </c>
      <c r="D95" s="349">
        <v>2500000</v>
      </c>
      <c r="E95" s="573">
        <f t="shared" si="0"/>
        <v>0</v>
      </c>
      <c r="F95" s="574">
        <v>0</v>
      </c>
      <c r="G95" s="574">
        <v>0</v>
      </c>
      <c r="H95" s="575">
        <v>1999500</v>
      </c>
      <c r="I95" s="575">
        <v>1999500</v>
      </c>
      <c r="J95" s="349">
        <v>2500000</v>
      </c>
      <c r="K95" s="574">
        <v>1999500</v>
      </c>
      <c r="L95" s="349">
        <v>2500000</v>
      </c>
      <c r="M95" s="574"/>
      <c r="N95" s="558"/>
    </row>
    <row r="96" spans="2:14" ht="12.75">
      <c r="B96" s="346">
        <v>21</v>
      </c>
      <c r="C96" s="347" t="s">
        <v>823</v>
      </c>
      <c r="D96" s="349">
        <v>3000000</v>
      </c>
      <c r="E96" s="573">
        <f t="shared" si="0"/>
        <v>0</v>
      </c>
      <c r="F96" s="574">
        <v>0</v>
      </c>
      <c r="G96" s="574">
        <v>0</v>
      </c>
      <c r="H96" s="575">
        <v>0</v>
      </c>
      <c r="I96" s="575">
        <v>0</v>
      </c>
      <c r="J96" s="349">
        <v>3000000</v>
      </c>
      <c r="K96" s="574">
        <v>2396000</v>
      </c>
      <c r="L96" s="349">
        <v>3000000</v>
      </c>
      <c r="M96" s="574"/>
      <c r="N96" s="558"/>
    </row>
    <row r="97" spans="2:14" ht="12.75">
      <c r="B97" s="353">
        <v>22</v>
      </c>
      <c r="C97" s="350" t="s">
        <v>855</v>
      </c>
      <c r="D97" s="352">
        <v>6000000</v>
      </c>
      <c r="E97" s="573">
        <f t="shared" si="0"/>
        <v>0</v>
      </c>
      <c r="F97" s="574">
        <v>0</v>
      </c>
      <c r="G97" s="574">
        <v>0</v>
      </c>
      <c r="H97" s="575">
        <v>0</v>
      </c>
      <c r="I97" s="575">
        <v>0</v>
      </c>
      <c r="J97" s="352">
        <v>6000000</v>
      </c>
      <c r="K97" s="574">
        <v>0</v>
      </c>
      <c r="L97" s="352">
        <v>6000000</v>
      </c>
      <c r="M97" s="574"/>
      <c r="N97" s="558"/>
    </row>
    <row r="98" spans="2:14" ht="12.75">
      <c r="B98" s="346">
        <v>23</v>
      </c>
      <c r="C98" s="350" t="s">
        <v>856</v>
      </c>
      <c r="D98" s="352">
        <v>230000000</v>
      </c>
      <c r="E98" s="573">
        <f t="shared" si="0"/>
        <v>0</v>
      </c>
      <c r="F98" s="574">
        <v>0</v>
      </c>
      <c r="G98" s="574">
        <v>0</v>
      </c>
      <c r="H98" s="575">
        <v>0</v>
      </c>
      <c r="I98" s="575">
        <v>0</v>
      </c>
      <c r="J98" s="352">
        <v>230000000</v>
      </c>
      <c r="K98" s="574">
        <v>0</v>
      </c>
      <c r="L98" s="352">
        <v>230000000</v>
      </c>
      <c r="M98" s="574"/>
      <c r="N98" s="558"/>
    </row>
    <row r="99" spans="2:14" ht="12.75">
      <c r="B99" s="346">
        <v>24</v>
      </c>
      <c r="C99" s="347" t="s">
        <v>903</v>
      </c>
      <c r="D99" s="349">
        <v>100000</v>
      </c>
      <c r="E99" s="573">
        <f t="shared" si="0"/>
        <v>0</v>
      </c>
      <c r="F99" s="574">
        <v>0</v>
      </c>
      <c r="G99" s="574">
        <v>0</v>
      </c>
      <c r="H99" s="575">
        <v>0</v>
      </c>
      <c r="I99" s="575">
        <v>0</v>
      </c>
      <c r="J99" s="349">
        <v>100000</v>
      </c>
      <c r="K99" s="574">
        <v>0</v>
      </c>
      <c r="L99" s="349">
        <v>100000</v>
      </c>
      <c r="M99" s="574"/>
      <c r="N99" s="558"/>
    </row>
    <row r="100" spans="2:14" ht="12.75">
      <c r="B100" s="353">
        <v>25</v>
      </c>
      <c r="C100" s="347" t="s">
        <v>904</v>
      </c>
      <c r="D100" s="349">
        <v>12000000</v>
      </c>
      <c r="E100" s="573">
        <f t="shared" si="0"/>
        <v>0</v>
      </c>
      <c r="F100" s="574">
        <v>0</v>
      </c>
      <c r="G100" s="574">
        <v>0</v>
      </c>
      <c r="H100" s="575">
        <v>0</v>
      </c>
      <c r="I100" s="575">
        <v>0</v>
      </c>
      <c r="J100" s="349">
        <v>12000000</v>
      </c>
      <c r="K100" s="574">
        <v>0</v>
      </c>
      <c r="L100" s="349">
        <v>12000000</v>
      </c>
      <c r="M100" s="574"/>
      <c r="N100" s="558"/>
    </row>
    <row r="101" spans="2:14" ht="12.75">
      <c r="B101" s="346">
        <v>26</v>
      </c>
      <c r="C101" s="347" t="s">
        <v>905</v>
      </c>
      <c r="D101" s="349">
        <v>500000</v>
      </c>
      <c r="E101" s="573">
        <f t="shared" si="0"/>
        <v>0</v>
      </c>
      <c r="F101" s="574">
        <v>0</v>
      </c>
      <c r="G101" s="574">
        <v>0</v>
      </c>
      <c r="H101" s="575">
        <v>0</v>
      </c>
      <c r="I101" s="575">
        <v>0</v>
      </c>
      <c r="J101" s="349">
        <v>500000</v>
      </c>
      <c r="K101" s="574">
        <v>0</v>
      </c>
      <c r="L101" s="349">
        <v>500000</v>
      </c>
      <c r="M101" s="574"/>
      <c r="N101" s="558"/>
    </row>
    <row r="102" spans="2:14" ht="12.75">
      <c r="B102" s="346">
        <v>27</v>
      </c>
      <c r="C102" s="347" t="s">
        <v>907</v>
      </c>
      <c r="D102" s="349">
        <v>150000</v>
      </c>
      <c r="E102" s="573">
        <f t="shared" si="0"/>
        <v>0</v>
      </c>
      <c r="F102" s="574">
        <v>0</v>
      </c>
      <c r="G102" s="574">
        <v>0</v>
      </c>
      <c r="H102" s="575">
        <v>0</v>
      </c>
      <c r="I102" s="575">
        <v>0</v>
      </c>
      <c r="J102" s="349">
        <v>150000</v>
      </c>
      <c r="K102" s="574">
        <v>0</v>
      </c>
      <c r="L102" s="349">
        <v>150000</v>
      </c>
      <c r="M102" s="574"/>
      <c r="N102" s="558"/>
    </row>
    <row r="103" spans="2:14" ht="12.75">
      <c r="B103" s="353">
        <v>28</v>
      </c>
      <c r="C103" s="347" t="s">
        <v>908</v>
      </c>
      <c r="D103" s="349">
        <v>350000</v>
      </c>
      <c r="E103" s="573">
        <f t="shared" si="0"/>
        <v>0</v>
      </c>
      <c r="F103" s="574">
        <v>0</v>
      </c>
      <c r="G103" s="574">
        <v>0</v>
      </c>
      <c r="H103" s="575">
        <v>0</v>
      </c>
      <c r="I103" s="575">
        <v>0</v>
      </c>
      <c r="J103" s="349">
        <v>350000</v>
      </c>
      <c r="K103" s="574">
        <v>0</v>
      </c>
      <c r="L103" s="349">
        <v>350000</v>
      </c>
      <c r="M103" s="574"/>
      <c r="N103" s="558"/>
    </row>
    <row r="104" spans="2:14" ht="12.75">
      <c r="B104" s="346">
        <v>29</v>
      </c>
      <c r="C104" s="347" t="s">
        <v>823</v>
      </c>
      <c r="D104" s="349">
        <v>2500000</v>
      </c>
      <c r="E104" s="573">
        <f t="shared" si="0"/>
        <v>0</v>
      </c>
      <c r="F104" s="574">
        <v>0</v>
      </c>
      <c r="G104" s="574">
        <v>0</v>
      </c>
      <c r="H104" s="575">
        <v>0</v>
      </c>
      <c r="I104" s="575">
        <v>0</v>
      </c>
      <c r="J104" s="349">
        <v>2500000</v>
      </c>
      <c r="K104" s="574">
        <v>0</v>
      </c>
      <c r="L104" s="349">
        <v>2500000</v>
      </c>
      <c r="M104" s="574"/>
      <c r="N104" s="558"/>
    </row>
    <row r="105" spans="2:14" ht="12.75">
      <c r="B105" s="346">
        <v>30</v>
      </c>
      <c r="C105" s="347" t="s">
        <v>909</v>
      </c>
      <c r="D105" s="349">
        <v>10000000</v>
      </c>
      <c r="E105" s="573">
        <f t="shared" si="0"/>
        <v>0</v>
      </c>
      <c r="F105" s="574">
        <v>0</v>
      </c>
      <c r="G105" s="574">
        <v>0</v>
      </c>
      <c r="H105" s="575">
        <v>0</v>
      </c>
      <c r="I105" s="575">
        <v>0</v>
      </c>
      <c r="J105" s="349">
        <v>10000000</v>
      </c>
      <c r="K105" s="574">
        <v>0</v>
      </c>
      <c r="L105" s="349">
        <v>10000000</v>
      </c>
      <c r="M105" s="574"/>
      <c r="N105" s="558"/>
    </row>
    <row r="106" spans="2:14" ht="12.75">
      <c r="B106" s="353">
        <v>31</v>
      </c>
      <c r="C106" s="347" t="s">
        <v>840</v>
      </c>
      <c r="D106" s="349">
        <v>250000</v>
      </c>
      <c r="E106" s="573">
        <f t="shared" si="0"/>
        <v>0</v>
      </c>
      <c r="F106" s="574">
        <v>0</v>
      </c>
      <c r="G106" s="574">
        <v>0</v>
      </c>
      <c r="H106" s="575">
        <v>0</v>
      </c>
      <c r="I106" s="575">
        <v>0</v>
      </c>
      <c r="J106" s="349">
        <v>250000</v>
      </c>
      <c r="K106" s="574">
        <v>0</v>
      </c>
      <c r="L106" s="349">
        <v>250000</v>
      </c>
      <c r="M106" s="574"/>
      <c r="N106" s="558"/>
    </row>
    <row r="107" spans="2:14" ht="12.75">
      <c r="B107" s="346">
        <v>32</v>
      </c>
      <c r="C107" s="347" t="s">
        <v>911</v>
      </c>
      <c r="D107" s="349">
        <v>500000</v>
      </c>
      <c r="E107" s="573">
        <f t="shared" si="0"/>
        <v>0</v>
      </c>
      <c r="F107" s="574">
        <v>0</v>
      </c>
      <c r="G107" s="574">
        <v>0</v>
      </c>
      <c r="H107" s="575">
        <v>0</v>
      </c>
      <c r="I107" s="575">
        <v>0</v>
      </c>
      <c r="J107" s="349">
        <v>500000</v>
      </c>
      <c r="K107" s="574">
        <v>0</v>
      </c>
      <c r="L107" s="349">
        <v>500000</v>
      </c>
      <c r="M107" s="574"/>
      <c r="N107" s="558"/>
    </row>
    <row r="108" spans="2:14" ht="12.75">
      <c r="B108" s="346">
        <v>33</v>
      </c>
      <c r="C108" s="347" t="s">
        <v>912</v>
      </c>
      <c r="D108" s="349">
        <v>1500000</v>
      </c>
      <c r="E108" s="573">
        <f t="shared" si="0"/>
        <v>0</v>
      </c>
      <c r="F108" s="574">
        <v>0</v>
      </c>
      <c r="G108" s="574">
        <v>0</v>
      </c>
      <c r="H108" s="575">
        <v>0</v>
      </c>
      <c r="I108" s="575">
        <v>0</v>
      </c>
      <c r="J108" s="349">
        <v>1500000</v>
      </c>
      <c r="K108" s="574">
        <v>0</v>
      </c>
      <c r="L108" s="349">
        <v>1500000</v>
      </c>
      <c r="M108" s="574"/>
      <c r="N108" s="558"/>
    </row>
    <row r="109" spans="2:14" ht="12.75">
      <c r="B109" s="353">
        <v>34</v>
      </c>
      <c r="C109" s="347" t="s">
        <v>913</v>
      </c>
      <c r="D109" s="349">
        <v>5000000</v>
      </c>
      <c r="E109" s="573">
        <f t="shared" si="0"/>
        <v>0</v>
      </c>
      <c r="F109" s="574">
        <v>0</v>
      </c>
      <c r="G109" s="574">
        <v>0</v>
      </c>
      <c r="H109" s="575">
        <v>0</v>
      </c>
      <c r="I109" s="575">
        <v>0</v>
      </c>
      <c r="J109" s="576">
        <v>0</v>
      </c>
      <c r="K109" s="574">
        <v>0</v>
      </c>
      <c r="L109" s="349">
        <v>5000000</v>
      </c>
      <c r="M109" s="574"/>
      <c r="N109" s="558"/>
    </row>
    <row r="110" spans="2:14" ht="25.5">
      <c r="B110" s="346">
        <v>35</v>
      </c>
      <c r="C110" s="347" t="s">
        <v>915</v>
      </c>
      <c r="D110" s="349">
        <v>15000000</v>
      </c>
      <c r="E110" s="573">
        <f t="shared" si="0"/>
        <v>0</v>
      </c>
      <c r="F110" s="574">
        <v>0</v>
      </c>
      <c r="G110" s="574">
        <v>0</v>
      </c>
      <c r="H110" s="575">
        <v>0</v>
      </c>
      <c r="I110" s="575">
        <v>326880</v>
      </c>
      <c r="J110" s="576">
        <v>0</v>
      </c>
      <c r="K110" s="574">
        <v>499080</v>
      </c>
      <c r="L110" s="349">
        <v>15000000</v>
      </c>
      <c r="M110" s="574"/>
      <c r="N110" s="558"/>
    </row>
    <row r="111" spans="2:14" ht="12.75">
      <c r="B111" s="346">
        <v>36</v>
      </c>
      <c r="C111" s="350" t="s">
        <v>826</v>
      </c>
      <c r="D111" s="352">
        <v>500000</v>
      </c>
      <c r="E111" s="573">
        <f t="shared" si="0"/>
        <v>22800</v>
      </c>
      <c r="F111" s="574">
        <v>22800</v>
      </c>
      <c r="G111" s="574">
        <v>22800</v>
      </c>
      <c r="H111" s="575">
        <v>184853</v>
      </c>
      <c r="I111" s="575">
        <v>184853</v>
      </c>
      <c r="J111" s="576">
        <v>0</v>
      </c>
      <c r="K111" s="574">
        <v>184853</v>
      </c>
      <c r="L111" s="352">
        <v>500000</v>
      </c>
      <c r="M111" s="574"/>
      <c r="N111" s="558"/>
    </row>
    <row r="112" spans="2:14" ht="12.75">
      <c r="B112" s="353">
        <v>37</v>
      </c>
      <c r="C112" s="350" t="s">
        <v>828</v>
      </c>
      <c r="D112" s="352">
        <v>200000</v>
      </c>
      <c r="E112" s="573">
        <f t="shared" si="0"/>
        <v>50960</v>
      </c>
      <c r="F112" s="574">
        <v>50960</v>
      </c>
      <c r="G112" s="574">
        <v>50960</v>
      </c>
      <c r="H112" s="575">
        <v>108358</v>
      </c>
      <c r="I112" s="575">
        <v>126683</v>
      </c>
      <c r="J112" s="576">
        <v>0</v>
      </c>
      <c r="K112" s="574">
        <v>233203</v>
      </c>
      <c r="L112" s="352">
        <v>200000</v>
      </c>
      <c r="M112" s="574"/>
      <c r="N112" s="558"/>
    </row>
    <row r="113" spans="2:14" ht="12.75">
      <c r="B113" s="346">
        <v>38</v>
      </c>
      <c r="C113" s="350" t="s">
        <v>829</v>
      </c>
      <c r="D113" s="352">
        <v>5000000</v>
      </c>
      <c r="E113" s="573">
        <f t="shared" si="0"/>
        <v>0</v>
      </c>
      <c r="F113" s="574">
        <v>0</v>
      </c>
      <c r="G113" s="574">
        <v>0</v>
      </c>
      <c r="H113" s="575">
        <v>0</v>
      </c>
      <c r="I113" s="575">
        <v>0</v>
      </c>
      <c r="J113" s="576">
        <v>0</v>
      </c>
      <c r="K113" s="574">
        <v>0</v>
      </c>
      <c r="L113" s="352">
        <v>5000000</v>
      </c>
      <c r="M113" s="574"/>
      <c r="N113" s="558"/>
    </row>
    <row r="114" spans="2:14" ht="12.75">
      <c r="B114" s="346">
        <v>39</v>
      </c>
      <c r="C114" s="350" t="s">
        <v>839</v>
      </c>
      <c r="D114" s="352">
        <v>499000</v>
      </c>
      <c r="E114" s="573">
        <f t="shared" si="0"/>
        <v>0</v>
      </c>
      <c r="F114" s="574">
        <v>0</v>
      </c>
      <c r="G114" s="574">
        <v>0</v>
      </c>
      <c r="H114" s="575">
        <v>0</v>
      </c>
      <c r="I114" s="575">
        <v>0</v>
      </c>
      <c r="J114" s="576">
        <v>0</v>
      </c>
      <c r="K114" s="574">
        <v>0</v>
      </c>
      <c r="L114" s="352">
        <v>499000</v>
      </c>
      <c r="M114" s="574"/>
      <c r="N114" s="558"/>
    </row>
    <row r="115" spans="2:14" ht="12.75">
      <c r="B115" s="353">
        <v>40</v>
      </c>
      <c r="C115" s="350" t="s">
        <v>842</v>
      </c>
      <c r="D115" s="352">
        <v>2000000</v>
      </c>
      <c r="E115" s="573">
        <f t="shared" si="0"/>
        <v>0</v>
      </c>
      <c r="F115" s="574">
        <v>0</v>
      </c>
      <c r="G115" s="574">
        <v>0</v>
      </c>
      <c r="H115" s="575">
        <v>0</v>
      </c>
      <c r="I115" s="575">
        <v>0</v>
      </c>
      <c r="J115" s="576">
        <v>0</v>
      </c>
      <c r="K115" s="574">
        <v>1970000</v>
      </c>
      <c r="L115" s="352">
        <v>2000000</v>
      </c>
      <c r="M115" s="574"/>
      <c r="N115" s="558"/>
    </row>
    <row r="116" spans="2:14" ht="12.75">
      <c r="B116" s="346">
        <v>41</v>
      </c>
      <c r="C116" s="350" t="s">
        <v>843</v>
      </c>
      <c r="D116" s="352">
        <v>12000000</v>
      </c>
      <c r="E116" s="573">
        <f t="shared" si="0"/>
        <v>0</v>
      </c>
      <c r="F116" s="574">
        <v>0</v>
      </c>
      <c r="G116" s="574">
        <v>0</v>
      </c>
      <c r="H116" s="575">
        <v>0</v>
      </c>
      <c r="I116" s="575">
        <v>0</v>
      </c>
      <c r="J116" s="576">
        <v>0</v>
      </c>
      <c r="K116" s="574">
        <v>0</v>
      </c>
      <c r="L116" s="352">
        <v>12000000</v>
      </c>
      <c r="M116" s="574"/>
      <c r="N116" s="558"/>
    </row>
    <row r="117" spans="2:14" ht="12.75">
      <c r="B117" s="346">
        <v>42</v>
      </c>
      <c r="C117" s="350" t="s">
        <v>848</v>
      </c>
      <c r="D117" s="352">
        <v>1000000</v>
      </c>
      <c r="E117" s="573">
        <f t="shared" si="0"/>
        <v>0</v>
      </c>
      <c r="F117" s="574">
        <v>0</v>
      </c>
      <c r="G117" s="574">
        <v>0</v>
      </c>
      <c r="H117" s="575">
        <v>0</v>
      </c>
      <c r="I117" s="575">
        <v>0</v>
      </c>
      <c r="J117" s="576">
        <v>0</v>
      </c>
      <c r="K117" s="574">
        <v>302000</v>
      </c>
      <c r="L117" s="352">
        <v>1000000</v>
      </c>
      <c r="M117" s="574"/>
      <c r="N117" s="558"/>
    </row>
    <row r="118" spans="2:14" ht="12.75">
      <c r="B118" s="353">
        <v>43</v>
      </c>
      <c r="C118" s="350" t="s">
        <v>849</v>
      </c>
      <c r="D118" s="352">
        <v>399000</v>
      </c>
      <c r="E118" s="573">
        <f t="shared" si="0"/>
        <v>0</v>
      </c>
      <c r="F118" s="574">
        <v>0</v>
      </c>
      <c r="G118" s="574">
        <v>0</v>
      </c>
      <c r="H118" s="575">
        <v>0</v>
      </c>
      <c r="I118" s="575">
        <v>0</v>
      </c>
      <c r="J118" s="576">
        <v>0</v>
      </c>
      <c r="K118" s="574">
        <v>0</v>
      </c>
      <c r="L118" s="352">
        <v>399000</v>
      </c>
      <c r="M118" s="574"/>
      <c r="N118" s="558"/>
    </row>
    <row r="119" spans="2:14" ht="12.75">
      <c r="B119" s="346">
        <v>44</v>
      </c>
      <c r="C119" s="347" t="s">
        <v>820</v>
      </c>
      <c r="D119" s="349">
        <v>1000000</v>
      </c>
      <c r="E119" s="573">
        <f t="shared" si="0"/>
        <v>0</v>
      </c>
      <c r="F119" s="574">
        <v>0</v>
      </c>
      <c r="G119" s="574">
        <v>0</v>
      </c>
      <c r="H119" s="575">
        <v>0</v>
      </c>
      <c r="I119" s="575">
        <v>0</v>
      </c>
      <c r="J119" s="576">
        <v>0</v>
      </c>
      <c r="K119" s="574">
        <v>0</v>
      </c>
      <c r="L119" s="349">
        <v>1000000</v>
      </c>
      <c r="M119" s="574"/>
      <c r="N119" s="558"/>
    </row>
    <row r="120" spans="2:14" ht="12.75">
      <c r="B120" s="346">
        <v>45</v>
      </c>
      <c r="C120" s="350" t="s">
        <v>917</v>
      </c>
      <c r="D120" s="352">
        <v>42000000</v>
      </c>
      <c r="E120" s="573">
        <f t="shared" si="0"/>
        <v>0</v>
      </c>
      <c r="F120" s="574">
        <v>0</v>
      </c>
      <c r="G120" s="574">
        <v>0</v>
      </c>
      <c r="H120" s="575">
        <v>0</v>
      </c>
      <c r="I120" s="575">
        <v>0</v>
      </c>
      <c r="J120" s="576">
        <v>0</v>
      </c>
      <c r="K120" s="574">
        <v>0</v>
      </c>
      <c r="L120" s="352">
        <v>42000000</v>
      </c>
      <c r="M120" s="574"/>
      <c r="N120" s="558"/>
    </row>
    <row r="121" spans="2:14" ht="12.75">
      <c r="B121" s="353">
        <v>46</v>
      </c>
      <c r="C121" s="350" t="s">
        <v>851</v>
      </c>
      <c r="D121" s="352">
        <v>18000000</v>
      </c>
      <c r="E121" s="573">
        <f t="shared" si="0"/>
        <v>0</v>
      </c>
      <c r="F121" s="574">
        <v>0</v>
      </c>
      <c r="G121" s="574">
        <v>0</v>
      </c>
      <c r="H121" s="575">
        <v>0</v>
      </c>
      <c r="I121" s="575">
        <v>0</v>
      </c>
      <c r="J121" s="576">
        <v>0</v>
      </c>
      <c r="K121" s="574">
        <v>0</v>
      </c>
      <c r="L121" s="352">
        <v>18000000</v>
      </c>
      <c r="M121" s="574"/>
      <c r="N121" s="558"/>
    </row>
    <row r="122" spans="2:14" ht="12.75">
      <c r="B122" s="346">
        <v>47</v>
      </c>
      <c r="C122" s="350" t="s">
        <v>852</v>
      </c>
      <c r="D122" s="352">
        <v>12000000</v>
      </c>
      <c r="E122" s="573">
        <f t="shared" si="0"/>
        <v>0</v>
      </c>
      <c r="F122" s="574">
        <v>0</v>
      </c>
      <c r="G122" s="574">
        <v>0</v>
      </c>
      <c r="H122" s="575">
        <v>0</v>
      </c>
      <c r="I122" s="575">
        <v>0</v>
      </c>
      <c r="J122" s="576">
        <v>0</v>
      </c>
      <c r="K122" s="574">
        <v>0</v>
      </c>
      <c r="L122" s="352">
        <v>12000000</v>
      </c>
      <c r="M122" s="574"/>
      <c r="N122" s="558"/>
    </row>
    <row r="123" spans="2:14" ht="12.75">
      <c r="B123" s="346">
        <v>48</v>
      </c>
      <c r="C123" s="350" t="s">
        <v>854</v>
      </c>
      <c r="D123" s="352">
        <v>8500000</v>
      </c>
      <c r="E123" s="573">
        <f t="shared" si="0"/>
        <v>0</v>
      </c>
      <c r="F123" s="574">
        <v>0</v>
      </c>
      <c r="G123" s="574">
        <v>0</v>
      </c>
      <c r="H123" s="575">
        <v>0</v>
      </c>
      <c r="I123" s="575">
        <v>0</v>
      </c>
      <c r="J123" s="576">
        <v>0</v>
      </c>
      <c r="K123" s="574">
        <v>0</v>
      </c>
      <c r="L123" s="352">
        <v>8500000</v>
      </c>
      <c r="M123" s="574"/>
      <c r="N123" s="558"/>
    </row>
    <row r="124" spans="2:14" ht="12.75">
      <c r="B124" s="353">
        <v>49</v>
      </c>
      <c r="C124" s="350" t="s">
        <v>857</v>
      </c>
      <c r="D124" s="352">
        <v>15000000</v>
      </c>
      <c r="E124" s="573">
        <f t="shared" si="0"/>
        <v>0</v>
      </c>
      <c r="F124" s="574">
        <v>0</v>
      </c>
      <c r="G124" s="574">
        <v>0</v>
      </c>
      <c r="H124" s="575">
        <v>0</v>
      </c>
      <c r="I124" s="575">
        <v>0</v>
      </c>
      <c r="J124" s="576">
        <v>0</v>
      </c>
      <c r="K124" s="574">
        <v>0</v>
      </c>
      <c r="L124" s="352">
        <v>15000000</v>
      </c>
      <c r="M124" s="574"/>
      <c r="N124" s="558"/>
    </row>
    <row r="125" spans="2:14" ht="12.75">
      <c r="B125" s="346">
        <v>50</v>
      </c>
      <c r="C125" s="350" t="s">
        <v>858</v>
      </c>
      <c r="D125" s="352">
        <v>2000000</v>
      </c>
      <c r="E125" s="573">
        <f t="shared" si="0"/>
        <v>0</v>
      </c>
      <c r="F125" s="574">
        <v>0</v>
      </c>
      <c r="G125" s="574">
        <v>0</v>
      </c>
      <c r="H125" s="575">
        <v>0</v>
      </c>
      <c r="I125" s="575">
        <v>0</v>
      </c>
      <c r="J125" s="576">
        <v>0</v>
      </c>
      <c r="K125" s="574">
        <v>0</v>
      </c>
      <c r="L125" s="352">
        <v>2000000</v>
      </c>
      <c r="M125" s="574"/>
      <c r="N125" s="558"/>
    </row>
    <row r="126" spans="2:14" ht="12.75">
      <c r="B126" s="346">
        <v>51</v>
      </c>
      <c r="C126" s="350" t="s">
        <v>859</v>
      </c>
      <c r="D126" s="352">
        <v>2000000</v>
      </c>
      <c r="E126" s="573">
        <f t="shared" si="0"/>
        <v>0</v>
      </c>
      <c r="F126" s="574">
        <v>0</v>
      </c>
      <c r="G126" s="574">
        <v>0</v>
      </c>
      <c r="H126" s="575">
        <v>0</v>
      </c>
      <c r="I126" s="575">
        <v>0</v>
      </c>
      <c r="J126" s="576">
        <v>0</v>
      </c>
      <c r="K126" s="574">
        <v>0</v>
      </c>
      <c r="L126" s="352">
        <v>2000000</v>
      </c>
      <c r="M126" s="574"/>
      <c r="N126" s="558"/>
    </row>
    <row r="127" spans="2:14" ht="12.75">
      <c r="B127" s="353">
        <v>52</v>
      </c>
      <c r="C127" s="350" t="s">
        <v>860</v>
      </c>
      <c r="D127" s="352">
        <v>4500000</v>
      </c>
      <c r="E127" s="573">
        <f t="shared" si="0"/>
        <v>0</v>
      </c>
      <c r="F127" s="574">
        <v>0</v>
      </c>
      <c r="G127" s="574">
        <v>0</v>
      </c>
      <c r="H127" s="575">
        <v>0</v>
      </c>
      <c r="I127" s="575">
        <v>0</v>
      </c>
      <c r="J127" s="576">
        <v>0</v>
      </c>
      <c r="K127" s="574">
        <v>2830000</v>
      </c>
      <c r="L127" s="352">
        <v>4500000</v>
      </c>
      <c r="M127" s="574"/>
      <c r="N127" s="558"/>
    </row>
    <row r="128" spans="2:14" ht="12.75">
      <c r="B128" s="346">
        <v>53</v>
      </c>
      <c r="C128" s="350" t="s">
        <v>861</v>
      </c>
      <c r="D128" s="352">
        <v>17000000</v>
      </c>
      <c r="E128" s="573">
        <f t="shared" si="0"/>
        <v>0</v>
      </c>
      <c r="F128" s="574">
        <v>0</v>
      </c>
      <c r="G128" s="574">
        <v>0</v>
      </c>
      <c r="H128" s="575">
        <v>0</v>
      </c>
      <c r="I128" s="575">
        <v>0</v>
      </c>
      <c r="J128" s="576">
        <v>0</v>
      </c>
      <c r="K128" s="574">
        <v>0</v>
      </c>
      <c r="L128" s="352">
        <v>17000000</v>
      </c>
      <c r="M128" s="574"/>
      <c r="N128" s="558"/>
    </row>
    <row r="129" spans="2:14" ht="12.75">
      <c r="B129" s="346">
        <v>54</v>
      </c>
      <c r="C129" s="350" t="s">
        <v>918</v>
      </c>
      <c r="D129" s="352">
        <v>2000000</v>
      </c>
      <c r="E129" s="573">
        <f t="shared" si="0"/>
        <v>0</v>
      </c>
      <c r="F129" s="574">
        <v>0</v>
      </c>
      <c r="G129" s="574">
        <v>0</v>
      </c>
      <c r="H129" s="575">
        <v>0</v>
      </c>
      <c r="I129" s="575">
        <v>0</v>
      </c>
      <c r="J129" s="576">
        <v>0</v>
      </c>
      <c r="K129" s="574">
        <v>0</v>
      </c>
      <c r="L129" s="352">
        <v>2000000</v>
      </c>
      <c r="M129" s="574"/>
      <c r="N129" s="558"/>
    </row>
    <row r="130" spans="2:14" ht="12.75">
      <c r="B130" s="353">
        <v>55</v>
      </c>
      <c r="C130" s="350" t="s">
        <v>919</v>
      </c>
      <c r="D130" s="352">
        <v>20000000</v>
      </c>
      <c r="E130" s="573">
        <f t="shared" si="0"/>
        <v>0</v>
      </c>
      <c r="F130" s="574">
        <v>0</v>
      </c>
      <c r="G130" s="574">
        <v>0</v>
      </c>
      <c r="H130" s="575">
        <v>0</v>
      </c>
      <c r="I130" s="575">
        <v>0</v>
      </c>
      <c r="J130" s="576">
        <v>0</v>
      </c>
      <c r="K130" s="574">
        <v>0</v>
      </c>
      <c r="L130" s="352">
        <v>20000000</v>
      </c>
      <c r="M130" s="574"/>
      <c r="N130" s="558"/>
    </row>
    <row r="131" spans="2:14" ht="12.75">
      <c r="B131" s="346">
        <v>56</v>
      </c>
      <c r="C131" s="350" t="s">
        <v>920</v>
      </c>
      <c r="D131" s="352">
        <v>55000000</v>
      </c>
      <c r="E131" s="573">
        <f t="shared" si="0"/>
        <v>0</v>
      </c>
      <c r="F131" s="574">
        <v>0</v>
      </c>
      <c r="G131" s="574">
        <v>0</v>
      </c>
      <c r="H131" s="575">
        <v>0</v>
      </c>
      <c r="I131" s="575">
        <v>0</v>
      </c>
      <c r="J131" s="576">
        <v>0</v>
      </c>
      <c r="K131" s="574">
        <v>0</v>
      </c>
      <c r="L131" s="352">
        <v>55000000</v>
      </c>
      <c r="M131" s="574"/>
      <c r="N131" s="558"/>
    </row>
    <row r="132" spans="2:14" ht="12.75">
      <c r="B132" s="346">
        <v>57</v>
      </c>
      <c r="C132" s="350" t="s">
        <v>921</v>
      </c>
      <c r="D132" s="352">
        <v>5000000</v>
      </c>
      <c r="E132" s="573">
        <f t="shared" si="0"/>
        <v>0</v>
      </c>
      <c r="F132" s="574">
        <v>0</v>
      </c>
      <c r="G132" s="574">
        <v>0</v>
      </c>
      <c r="H132" s="575">
        <v>0</v>
      </c>
      <c r="I132" s="575">
        <v>0</v>
      </c>
      <c r="J132" s="576">
        <v>0</v>
      </c>
      <c r="K132" s="574">
        <v>0</v>
      </c>
      <c r="L132" s="352">
        <v>5000000</v>
      </c>
      <c r="M132" s="574"/>
      <c r="N132" s="558"/>
    </row>
    <row r="133" spans="2:14" ht="12.75">
      <c r="B133" s="353">
        <v>58</v>
      </c>
      <c r="C133" s="350" t="s">
        <v>922</v>
      </c>
      <c r="D133" s="352">
        <v>12250000</v>
      </c>
      <c r="E133" s="573">
        <f t="shared" si="0"/>
        <v>0</v>
      </c>
      <c r="F133" s="574">
        <v>0</v>
      </c>
      <c r="G133" s="574">
        <v>0</v>
      </c>
      <c r="H133" s="575">
        <v>0</v>
      </c>
      <c r="I133" s="575">
        <v>0</v>
      </c>
      <c r="J133" s="576">
        <v>0</v>
      </c>
      <c r="K133" s="574">
        <v>0</v>
      </c>
      <c r="L133" s="352">
        <v>12250000</v>
      </c>
      <c r="M133" s="574"/>
      <c r="N133" s="558"/>
    </row>
    <row r="134" spans="2:14" ht="12.75">
      <c r="B134" s="346">
        <v>59</v>
      </c>
      <c r="C134" s="350" t="s">
        <v>923</v>
      </c>
      <c r="D134" s="352">
        <v>10500000</v>
      </c>
      <c r="E134" s="573">
        <f t="shared" si="0"/>
        <v>0</v>
      </c>
      <c r="F134" s="574">
        <v>0</v>
      </c>
      <c r="G134" s="574">
        <v>0</v>
      </c>
      <c r="H134" s="575">
        <v>0</v>
      </c>
      <c r="I134" s="575">
        <v>0</v>
      </c>
      <c r="J134" s="576">
        <v>0</v>
      </c>
      <c r="K134" s="574">
        <v>0</v>
      </c>
      <c r="L134" s="352">
        <v>10500000</v>
      </c>
      <c r="M134" s="574"/>
      <c r="N134" s="558"/>
    </row>
    <row r="135" spans="2:14" ht="26.25" thickBot="1">
      <c r="B135" s="346">
        <v>60</v>
      </c>
      <c r="C135" s="563" t="s">
        <v>924</v>
      </c>
      <c r="D135" s="565">
        <v>2000000</v>
      </c>
      <c r="E135" s="573">
        <f t="shared" si="0"/>
        <v>0</v>
      </c>
      <c r="F135" s="574">
        <v>0</v>
      </c>
      <c r="G135" s="574">
        <v>0</v>
      </c>
      <c r="H135" s="575">
        <v>0</v>
      </c>
      <c r="I135" s="575">
        <v>0</v>
      </c>
      <c r="J135" s="576">
        <v>0</v>
      </c>
      <c r="K135" s="574">
        <v>0</v>
      </c>
      <c r="L135" s="565">
        <v>2000000</v>
      </c>
      <c r="M135" s="574"/>
      <c r="N135" s="558"/>
    </row>
    <row r="136" spans="2:14" ht="13.5" thickBot="1">
      <c r="B136" s="859" t="s">
        <v>869</v>
      </c>
      <c r="C136" s="860"/>
      <c r="D136" s="577">
        <f aca="true" t="shared" si="1" ref="D136:M136">SUM(D76:D135)</f>
        <v>596858000</v>
      </c>
      <c r="E136" s="577">
        <f t="shared" si="1"/>
        <v>1297073</v>
      </c>
      <c r="F136" s="577">
        <f t="shared" si="1"/>
        <v>1297073</v>
      </c>
      <c r="G136" s="577">
        <f t="shared" si="1"/>
        <v>1297073</v>
      </c>
      <c r="H136" s="577">
        <f t="shared" si="1"/>
        <v>29693739</v>
      </c>
      <c r="I136" s="577">
        <f t="shared" si="1"/>
        <v>17191975</v>
      </c>
      <c r="J136" s="577">
        <f t="shared" si="1"/>
        <v>312047508</v>
      </c>
      <c r="K136" s="577">
        <f t="shared" si="1"/>
        <v>37021826</v>
      </c>
      <c r="L136" s="577">
        <f t="shared" si="1"/>
        <v>596858000</v>
      </c>
      <c r="M136" s="578">
        <f t="shared" si="1"/>
        <v>0</v>
      </c>
      <c r="N136" s="558"/>
    </row>
    <row r="137" spans="2:14" ht="12.75">
      <c r="B137" s="197"/>
      <c r="C137" s="197"/>
      <c r="D137" s="197"/>
      <c r="E137" s="197"/>
      <c r="F137" s="197"/>
      <c r="G137" s="197"/>
      <c r="H137" s="200"/>
      <c r="I137" s="149"/>
      <c r="J137" s="558"/>
      <c r="K137" s="558"/>
      <c r="L137" s="558"/>
      <c r="M137" s="558"/>
      <c r="N137" s="558"/>
    </row>
    <row r="138" spans="2:14" ht="12.75">
      <c r="B138" s="197"/>
      <c r="C138" s="197"/>
      <c r="D138" s="197"/>
      <c r="E138" s="197"/>
      <c r="F138" s="579"/>
      <c r="G138" s="197"/>
      <c r="H138" s="580"/>
      <c r="I138" s="149"/>
      <c r="J138" s="568"/>
      <c r="K138" s="558"/>
      <c r="L138" s="568"/>
      <c r="M138" s="558"/>
      <c r="N138" s="558"/>
    </row>
    <row r="139" spans="2:14" ht="12.75">
      <c r="B139" s="197"/>
      <c r="C139" s="197"/>
      <c r="D139" s="197"/>
      <c r="E139" s="197"/>
      <c r="F139" s="197"/>
      <c r="G139" s="197"/>
      <c r="H139" s="200"/>
      <c r="I139" s="149"/>
      <c r="J139" s="558"/>
      <c r="K139" s="558"/>
      <c r="L139" s="581"/>
      <c r="M139" s="558"/>
      <c r="N139" s="558"/>
    </row>
    <row r="140" spans="2:10" ht="15">
      <c r="B140" s="163"/>
      <c r="C140" s="163"/>
      <c r="D140" s="163"/>
      <c r="E140" s="163"/>
      <c r="F140" s="163"/>
      <c r="G140" s="163"/>
      <c r="H140" s="162"/>
      <c r="I140" s="161"/>
      <c r="J140" s="321"/>
    </row>
    <row r="141" spans="2:13" ht="15.75">
      <c r="B141" s="163"/>
      <c r="C141" s="22" t="s">
        <v>938</v>
      </c>
      <c r="D141" s="19"/>
      <c r="E141" s="1"/>
      <c r="F141" s="2" t="s">
        <v>140</v>
      </c>
      <c r="G141" s="861" t="s">
        <v>685</v>
      </c>
      <c r="H141" s="861"/>
      <c r="I141" s="861"/>
      <c r="J141" s="861"/>
      <c r="K141" s="861"/>
      <c r="L141" s="861"/>
      <c r="M141" s="861"/>
    </row>
    <row r="142" spans="2:9" ht="15">
      <c r="B142" s="163"/>
      <c r="C142" s="163"/>
      <c r="D142" s="163"/>
      <c r="E142" s="163"/>
      <c r="F142" s="163"/>
      <c r="G142" s="163"/>
      <c r="H142" s="162"/>
      <c r="I142" s="161"/>
    </row>
    <row r="143" spans="2:9" ht="15">
      <c r="B143" s="163"/>
      <c r="C143" s="163"/>
      <c r="D143" s="163"/>
      <c r="E143" s="163"/>
      <c r="F143" s="163"/>
      <c r="G143" s="163"/>
      <c r="H143" s="162"/>
      <c r="I143" s="161"/>
    </row>
    <row r="144" spans="2:9" ht="15">
      <c r="B144" s="163"/>
      <c r="C144" s="163"/>
      <c r="D144" s="163"/>
      <c r="E144" s="163"/>
      <c r="F144" s="163"/>
      <c r="G144" s="163"/>
      <c r="H144" s="162"/>
      <c r="I144" s="598"/>
    </row>
    <row r="145" spans="2:9" ht="15">
      <c r="B145" s="163"/>
      <c r="C145" s="163"/>
      <c r="D145" s="163"/>
      <c r="E145" s="163"/>
      <c r="F145" s="163"/>
      <c r="G145" s="163"/>
      <c r="H145" s="162"/>
      <c r="I145" s="161"/>
    </row>
    <row r="146" spans="2:9" ht="15">
      <c r="B146" s="163"/>
      <c r="C146" s="163"/>
      <c r="D146" s="163"/>
      <c r="E146" s="163"/>
      <c r="F146" s="163"/>
      <c r="G146" s="163"/>
      <c r="H146" s="162"/>
      <c r="I146" s="161"/>
    </row>
    <row r="147" spans="2:9" ht="15">
      <c r="B147" s="163"/>
      <c r="C147" s="163"/>
      <c r="D147" s="163"/>
      <c r="E147" s="163"/>
      <c r="F147" s="163"/>
      <c r="G147" s="163"/>
      <c r="H147" s="162"/>
      <c r="I147" s="161"/>
    </row>
    <row r="148" spans="2:9" ht="15">
      <c r="B148" s="163"/>
      <c r="C148" s="163"/>
      <c r="D148" s="163"/>
      <c r="E148" s="163"/>
      <c r="F148" s="163"/>
      <c r="G148" s="163"/>
      <c r="H148" s="162"/>
      <c r="I148" s="161"/>
    </row>
    <row r="149" spans="2:9" ht="15">
      <c r="B149" s="163"/>
      <c r="C149" s="163"/>
      <c r="D149" s="163"/>
      <c r="E149" s="163"/>
      <c r="F149" s="163"/>
      <c r="G149" s="163"/>
      <c r="H149" s="162"/>
      <c r="I149" s="161"/>
    </row>
    <row r="150" spans="2:9" ht="15">
      <c r="B150" s="163"/>
      <c r="C150" s="163"/>
      <c r="D150" s="163"/>
      <c r="E150" s="163"/>
      <c r="F150" s="163"/>
      <c r="G150" s="163"/>
      <c r="H150" s="162"/>
      <c r="I150" s="161"/>
    </row>
    <row r="151" spans="2:9" ht="15">
      <c r="B151" s="163"/>
      <c r="C151" s="163"/>
      <c r="D151" s="163"/>
      <c r="E151" s="163"/>
      <c r="F151" s="163"/>
      <c r="G151" s="163"/>
      <c r="H151" s="162"/>
      <c r="I151" s="161"/>
    </row>
    <row r="152" spans="2:9" ht="15">
      <c r="B152" s="163"/>
      <c r="C152" s="163"/>
      <c r="D152" s="163"/>
      <c r="E152" s="163"/>
      <c r="F152" s="163"/>
      <c r="G152" s="163"/>
      <c r="H152" s="162"/>
      <c r="I152" s="161"/>
    </row>
    <row r="153" spans="2:9" ht="15">
      <c r="B153" s="163"/>
      <c r="C153" s="163"/>
      <c r="D153" s="163"/>
      <c r="E153" s="163"/>
      <c r="F153" s="163"/>
      <c r="G153" s="163"/>
      <c r="H153" s="162"/>
      <c r="I153" s="161"/>
    </row>
    <row r="154" spans="2:9" ht="15">
      <c r="B154" s="163"/>
      <c r="C154" s="163"/>
      <c r="D154" s="163"/>
      <c r="E154" s="163"/>
      <c r="F154" s="163"/>
      <c r="G154" s="163"/>
      <c r="H154" s="162"/>
      <c r="I154" s="161"/>
    </row>
    <row r="155" spans="2:9" ht="15">
      <c r="B155" s="163"/>
      <c r="C155" s="163"/>
      <c r="D155" s="163"/>
      <c r="E155" s="163"/>
      <c r="F155" s="163"/>
      <c r="G155" s="163"/>
      <c r="H155" s="162"/>
      <c r="I155" s="161"/>
    </row>
    <row r="156" spans="2:9" ht="15">
      <c r="B156" s="163"/>
      <c r="C156" s="163"/>
      <c r="D156" s="163"/>
      <c r="E156" s="163"/>
      <c r="F156" s="163"/>
      <c r="G156" s="163"/>
      <c r="H156" s="162"/>
      <c r="I156" s="161"/>
    </row>
    <row r="157" spans="2:9" ht="15">
      <c r="B157" s="163"/>
      <c r="C157" s="163"/>
      <c r="D157" s="163"/>
      <c r="E157" s="163"/>
      <c r="F157" s="163"/>
      <c r="G157" s="163"/>
      <c r="H157" s="162"/>
      <c r="I157" s="161"/>
    </row>
    <row r="158" spans="2:9" ht="15">
      <c r="B158" s="163"/>
      <c r="C158" s="163"/>
      <c r="D158" s="163"/>
      <c r="E158" s="163"/>
      <c r="F158" s="163"/>
      <c r="G158" s="163"/>
      <c r="H158" s="162"/>
      <c r="I158" s="161"/>
    </row>
    <row r="159" spans="2:9" ht="15">
      <c r="B159" s="163"/>
      <c r="C159" s="163"/>
      <c r="D159" s="163"/>
      <c r="E159" s="163"/>
      <c r="F159" s="163"/>
      <c r="G159" s="163"/>
      <c r="H159" s="162"/>
      <c r="I159" s="161"/>
    </row>
    <row r="160" spans="2:9" ht="15">
      <c r="B160" s="163"/>
      <c r="C160" s="163"/>
      <c r="D160" s="163"/>
      <c r="E160" s="163"/>
      <c r="F160" s="163"/>
      <c r="G160" s="163"/>
      <c r="H160" s="162"/>
      <c r="I160" s="161"/>
    </row>
    <row r="161" spans="2:9" ht="15">
      <c r="B161" s="163"/>
      <c r="C161" s="163"/>
      <c r="D161" s="163"/>
      <c r="E161" s="163"/>
      <c r="F161" s="163"/>
      <c r="G161" s="163"/>
      <c r="H161" s="162"/>
      <c r="I161" s="161"/>
    </row>
    <row r="162" spans="2:9" ht="15">
      <c r="B162" s="163"/>
      <c r="C162" s="163"/>
      <c r="D162" s="163"/>
      <c r="E162" s="163"/>
      <c r="F162" s="163"/>
      <c r="G162" s="163"/>
      <c r="H162" s="162"/>
      <c r="I162" s="161"/>
    </row>
    <row r="163" spans="2:9" ht="15">
      <c r="B163" s="163"/>
      <c r="C163" s="163"/>
      <c r="D163" s="163"/>
      <c r="E163" s="163"/>
      <c r="F163" s="163"/>
      <c r="G163" s="163"/>
      <c r="H163" s="162"/>
      <c r="I163" s="161"/>
    </row>
    <row r="164" spans="2:9" ht="15">
      <c r="B164" s="163"/>
      <c r="C164" s="163"/>
      <c r="D164" s="163"/>
      <c r="E164" s="163"/>
      <c r="F164" s="163"/>
      <c r="G164" s="163"/>
      <c r="H164" s="162"/>
      <c r="I164" s="161"/>
    </row>
    <row r="165" spans="2:9" ht="15">
      <c r="B165" s="163"/>
      <c r="C165" s="163"/>
      <c r="D165" s="163"/>
      <c r="E165" s="163"/>
      <c r="F165" s="163"/>
      <c r="G165" s="163"/>
      <c r="H165" s="162"/>
      <c r="I165" s="161"/>
    </row>
    <row r="166" spans="2:9" ht="15">
      <c r="B166" s="163"/>
      <c r="C166" s="163"/>
      <c r="D166" s="163"/>
      <c r="E166" s="163"/>
      <c r="F166" s="163"/>
      <c r="G166" s="163"/>
      <c r="H166" s="162"/>
      <c r="I166" s="161"/>
    </row>
    <row r="167" spans="2:9" ht="15">
      <c r="B167" s="163"/>
      <c r="C167" s="163"/>
      <c r="D167" s="163"/>
      <c r="E167" s="163"/>
      <c r="F167" s="163"/>
      <c r="G167" s="163"/>
      <c r="H167" s="162"/>
      <c r="I167" s="161"/>
    </row>
    <row r="168" spans="2:9" ht="15">
      <c r="B168" s="163"/>
      <c r="C168" s="163"/>
      <c r="D168" s="163"/>
      <c r="E168" s="163"/>
      <c r="F168" s="163"/>
      <c r="G168" s="163"/>
      <c r="H168" s="162"/>
      <c r="I168" s="161"/>
    </row>
    <row r="169" spans="2:9" ht="15">
      <c r="B169" s="163"/>
      <c r="C169" s="163"/>
      <c r="D169" s="163"/>
      <c r="E169" s="163"/>
      <c r="F169" s="163"/>
      <c r="G169" s="163"/>
      <c r="H169" s="162"/>
      <c r="I169" s="161"/>
    </row>
    <row r="170" spans="2:9" ht="15">
      <c r="B170" s="163"/>
      <c r="C170" s="163"/>
      <c r="D170" s="163"/>
      <c r="E170" s="163"/>
      <c r="F170" s="163"/>
      <c r="G170" s="163"/>
      <c r="H170" s="162"/>
      <c r="I170" s="161"/>
    </row>
    <row r="171" spans="2:9" ht="15">
      <c r="B171" s="163"/>
      <c r="C171" s="163"/>
      <c r="D171" s="163"/>
      <c r="E171" s="163"/>
      <c r="F171" s="163"/>
      <c r="G171" s="163"/>
      <c r="H171" s="162"/>
      <c r="I171" s="161"/>
    </row>
    <row r="172" spans="2:9" ht="15">
      <c r="B172" s="163"/>
      <c r="C172" s="163"/>
      <c r="D172" s="163"/>
      <c r="E172" s="163"/>
      <c r="F172" s="163"/>
      <c r="G172" s="163"/>
      <c r="H172" s="162"/>
      <c r="I172" s="161"/>
    </row>
    <row r="173" spans="2:9" ht="15">
      <c r="B173" s="163"/>
      <c r="C173" s="163"/>
      <c r="D173" s="163"/>
      <c r="E173" s="163"/>
      <c r="F173" s="163"/>
      <c r="G173" s="163"/>
      <c r="H173" s="162"/>
      <c r="I173" s="161"/>
    </row>
    <row r="174" spans="2:9" ht="15">
      <c r="B174" s="163"/>
      <c r="C174" s="163"/>
      <c r="D174" s="163"/>
      <c r="E174" s="163"/>
      <c r="F174" s="163"/>
      <c r="G174" s="163"/>
      <c r="H174" s="162"/>
      <c r="I174" s="161"/>
    </row>
    <row r="175" spans="2:9" ht="15">
      <c r="B175" s="163"/>
      <c r="C175" s="163"/>
      <c r="D175" s="163"/>
      <c r="E175" s="163"/>
      <c r="F175" s="163"/>
      <c r="G175" s="163"/>
      <c r="H175" s="162"/>
      <c r="I175" s="161"/>
    </row>
    <row r="176" spans="2:9" ht="15">
      <c r="B176" s="163"/>
      <c r="C176" s="163"/>
      <c r="D176" s="163"/>
      <c r="E176" s="163"/>
      <c r="F176" s="163"/>
      <c r="G176" s="163"/>
      <c r="H176" s="162"/>
      <c r="I176" s="161"/>
    </row>
    <row r="177" spans="2:9" ht="15">
      <c r="B177" s="163"/>
      <c r="C177" s="163"/>
      <c r="D177" s="163"/>
      <c r="E177" s="163"/>
      <c r="F177" s="163"/>
      <c r="G177" s="163"/>
      <c r="H177" s="162"/>
      <c r="I177" s="161"/>
    </row>
    <row r="178" spans="2:9" ht="15">
      <c r="B178" s="163"/>
      <c r="C178" s="163"/>
      <c r="D178" s="163"/>
      <c r="E178" s="163"/>
      <c r="F178" s="163"/>
      <c r="G178" s="163"/>
      <c r="H178" s="162"/>
      <c r="I178" s="161"/>
    </row>
    <row r="179" spans="2:9" ht="15">
      <c r="B179" s="163"/>
      <c r="C179" s="163"/>
      <c r="D179" s="163"/>
      <c r="E179" s="163"/>
      <c r="F179" s="163"/>
      <c r="G179" s="163"/>
      <c r="H179" s="162"/>
      <c r="I179" s="161"/>
    </row>
    <row r="180" spans="2:9" ht="15">
      <c r="B180" s="163"/>
      <c r="C180" s="163"/>
      <c r="D180" s="163"/>
      <c r="E180" s="163"/>
      <c r="F180" s="163"/>
      <c r="G180" s="163"/>
      <c r="H180" s="162"/>
      <c r="I180" s="161"/>
    </row>
    <row r="181" spans="2:9" ht="15">
      <c r="B181" s="163"/>
      <c r="C181" s="163"/>
      <c r="D181" s="163"/>
      <c r="E181" s="163"/>
      <c r="F181" s="163"/>
      <c r="G181" s="163"/>
      <c r="H181" s="162"/>
      <c r="I181" s="161"/>
    </row>
    <row r="182" spans="2:9" ht="15">
      <c r="B182" s="163"/>
      <c r="C182" s="163"/>
      <c r="D182" s="163"/>
      <c r="E182" s="163"/>
      <c r="F182" s="163"/>
      <c r="G182" s="163"/>
      <c r="H182" s="162"/>
      <c r="I182" s="161"/>
    </row>
    <row r="183" spans="2:9" ht="15">
      <c r="B183" s="163"/>
      <c r="C183" s="163"/>
      <c r="D183" s="163"/>
      <c r="E183" s="163"/>
      <c r="F183" s="163"/>
      <c r="G183" s="163"/>
      <c r="H183" s="162"/>
      <c r="I183" s="161"/>
    </row>
    <row r="184" spans="2:9" ht="15">
      <c r="B184" s="163"/>
      <c r="C184" s="163"/>
      <c r="D184" s="163"/>
      <c r="E184" s="163"/>
      <c r="F184" s="163"/>
      <c r="G184" s="163"/>
      <c r="H184" s="162"/>
      <c r="I184" s="161"/>
    </row>
    <row r="185" spans="2:9" ht="15">
      <c r="B185" s="163"/>
      <c r="C185" s="163"/>
      <c r="D185" s="163"/>
      <c r="E185" s="163"/>
      <c r="F185" s="163"/>
      <c r="G185" s="163"/>
      <c r="H185" s="162"/>
      <c r="I185" s="161"/>
    </row>
    <row r="186" spans="2:9" ht="15">
      <c r="B186" s="163"/>
      <c r="C186" s="163"/>
      <c r="D186" s="163"/>
      <c r="E186" s="163"/>
      <c r="F186" s="163"/>
      <c r="G186" s="163"/>
      <c r="H186" s="162"/>
      <c r="I186" s="161"/>
    </row>
    <row r="187" spans="2:9" ht="15">
      <c r="B187" s="163"/>
      <c r="C187" s="163"/>
      <c r="D187" s="163"/>
      <c r="E187" s="163"/>
      <c r="F187" s="163"/>
      <c r="G187" s="163"/>
      <c r="H187" s="162"/>
      <c r="I187" s="161"/>
    </row>
    <row r="188" spans="2:9" ht="15">
      <c r="B188" s="163"/>
      <c r="C188" s="163"/>
      <c r="D188" s="163"/>
      <c r="E188" s="163"/>
      <c r="F188" s="163"/>
      <c r="G188" s="163"/>
      <c r="H188" s="162"/>
      <c r="I188" s="161"/>
    </row>
    <row r="189" spans="2:9" ht="15">
      <c r="B189" s="163"/>
      <c r="C189" s="163"/>
      <c r="D189" s="163"/>
      <c r="E189" s="163"/>
      <c r="F189" s="163"/>
      <c r="G189" s="163"/>
      <c r="H189" s="162"/>
      <c r="I189" s="161"/>
    </row>
    <row r="190" spans="2:9" ht="15">
      <c r="B190" s="163"/>
      <c r="C190" s="163"/>
      <c r="D190" s="163"/>
      <c r="E190" s="163"/>
      <c r="F190" s="163"/>
      <c r="G190" s="163"/>
      <c r="H190" s="162"/>
      <c r="I190" s="161"/>
    </row>
    <row r="191" spans="2:9" ht="15">
      <c r="B191" s="163"/>
      <c r="C191" s="163"/>
      <c r="D191" s="163"/>
      <c r="E191" s="163"/>
      <c r="F191" s="163"/>
      <c r="G191" s="163"/>
      <c r="H191" s="162"/>
      <c r="I191" s="161"/>
    </row>
    <row r="192" spans="2:9" ht="15">
      <c r="B192" s="163"/>
      <c r="C192" s="163"/>
      <c r="D192" s="163"/>
      <c r="E192" s="163"/>
      <c r="F192" s="163"/>
      <c r="G192" s="163"/>
      <c r="H192" s="162"/>
      <c r="I192" s="161"/>
    </row>
    <row r="193" spans="2:9" ht="15">
      <c r="B193" s="163"/>
      <c r="C193" s="163"/>
      <c r="D193" s="163"/>
      <c r="E193" s="163"/>
      <c r="F193" s="163"/>
      <c r="G193" s="163"/>
      <c r="H193" s="162"/>
      <c r="I193" s="161"/>
    </row>
    <row r="194" spans="2:9" ht="15">
      <c r="B194" s="163"/>
      <c r="C194" s="163"/>
      <c r="D194" s="163"/>
      <c r="E194" s="163"/>
      <c r="F194" s="163"/>
      <c r="G194" s="163"/>
      <c r="H194" s="162"/>
      <c r="I194" s="161"/>
    </row>
    <row r="195" spans="2:9" ht="15">
      <c r="B195" s="163"/>
      <c r="C195" s="163"/>
      <c r="D195" s="163"/>
      <c r="E195" s="163"/>
      <c r="F195" s="163"/>
      <c r="G195" s="163"/>
      <c r="H195" s="162"/>
      <c r="I195" s="161"/>
    </row>
    <row r="196" spans="2:9" ht="15">
      <c r="B196" s="163"/>
      <c r="C196" s="163"/>
      <c r="D196" s="163"/>
      <c r="E196" s="163"/>
      <c r="F196" s="163"/>
      <c r="G196" s="163"/>
      <c r="H196" s="162"/>
      <c r="I196" s="161"/>
    </row>
    <row r="197" spans="2:9" ht="15">
      <c r="B197" s="163"/>
      <c r="C197" s="163"/>
      <c r="D197" s="163"/>
      <c r="E197" s="163"/>
      <c r="F197" s="163"/>
      <c r="G197" s="163"/>
      <c r="H197" s="162"/>
      <c r="I197" s="161"/>
    </row>
    <row r="198" spans="2:9" ht="15">
      <c r="B198" s="163"/>
      <c r="C198" s="163"/>
      <c r="D198" s="163"/>
      <c r="E198" s="163"/>
      <c r="F198" s="163"/>
      <c r="G198" s="163"/>
      <c r="H198" s="162"/>
      <c r="I198" s="161"/>
    </row>
    <row r="199" spans="2:9" ht="15">
      <c r="B199" s="163"/>
      <c r="C199" s="163"/>
      <c r="D199" s="163"/>
      <c r="E199" s="163"/>
      <c r="F199" s="163"/>
      <c r="G199" s="163"/>
      <c r="H199" s="162"/>
      <c r="I199" s="161"/>
    </row>
    <row r="200" spans="2:9" ht="15">
      <c r="B200" s="163"/>
      <c r="C200" s="163"/>
      <c r="D200" s="163"/>
      <c r="E200" s="163"/>
      <c r="F200" s="163"/>
      <c r="G200" s="163"/>
      <c r="H200" s="162"/>
      <c r="I200" s="161"/>
    </row>
    <row r="201" spans="2:9" ht="15">
      <c r="B201" s="163"/>
      <c r="C201" s="163"/>
      <c r="D201" s="163"/>
      <c r="E201" s="163"/>
      <c r="F201" s="163"/>
      <c r="G201" s="163"/>
      <c r="H201" s="162"/>
      <c r="I201" s="161"/>
    </row>
    <row r="202" spans="2:9" ht="15">
      <c r="B202" s="163"/>
      <c r="C202" s="163"/>
      <c r="D202" s="163"/>
      <c r="E202" s="163"/>
      <c r="F202" s="163"/>
      <c r="G202" s="163"/>
      <c r="H202" s="162"/>
      <c r="I202" s="161"/>
    </row>
    <row r="203" spans="2:9" ht="15">
      <c r="B203" s="163"/>
      <c r="C203" s="163"/>
      <c r="D203" s="163"/>
      <c r="E203" s="163"/>
      <c r="F203" s="163"/>
      <c r="G203" s="163"/>
      <c r="H203" s="162"/>
      <c r="I203" s="161"/>
    </row>
    <row r="204" spans="2:9" ht="15">
      <c r="B204" s="163"/>
      <c r="C204" s="163"/>
      <c r="D204" s="163"/>
      <c r="E204" s="163"/>
      <c r="F204" s="163"/>
      <c r="G204" s="163"/>
      <c r="H204" s="162"/>
      <c r="I204" s="161"/>
    </row>
    <row r="205" spans="2:9" ht="15">
      <c r="B205" s="163"/>
      <c r="C205" s="163"/>
      <c r="D205" s="163"/>
      <c r="E205" s="163"/>
      <c r="F205" s="163"/>
      <c r="G205" s="163"/>
      <c r="H205" s="162"/>
      <c r="I205" s="161"/>
    </row>
    <row r="206" spans="2:9" ht="15">
      <c r="B206" s="163"/>
      <c r="C206" s="163"/>
      <c r="D206" s="163"/>
      <c r="E206" s="163"/>
      <c r="F206" s="163"/>
      <c r="G206" s="163"/>
      <c r="H206" s="162"/>
      <c r="I206" s="161"/>
    </row>
    <row r="207" spans="2:9" ht="15">
      <c r="B207" s="163"/>
      <c r="C207" s="163"/>
      <c r="D207" s="163"/>
      <c r="E207" s="163"/>
      <c r="F207" s="163"/>
      <c r="G207" s="163"/>
      <c r="H207" s="162"/>
      <c r="I207" s="161"/>
    </row>
    <row r="208" spans="2:9" ht="15">
      <c r="B208" s="163"/>
      <c r="C208" s="163"/>
      <c r="D208" s="163"/>
      <c r="E208" s="163"/>
      <c r="F208" s="163"/>
      <c r="G208" s="163"/>
      <c r="H208" s="162"/>
      <c r="I208" s="161"/>
    </row>
    <row r="209" spans="2:9" ht="15">
      <c r="B209" s="163"/>
      <c r="C209" s="163"/>
      <c r="D209" s="163"/>
      <c r="E209" s="163"/>
      <c r="F209" s="163"/>
      <c r="G209" s="163"/>
      <c r="H209" s="162"/>
      <c r="I209" s="161"/>
    </row>
    <row r="210" spans="2:9" ht="15">
      <c r="B210" s="163"/>
      <c r="C210" s="163"/>
      <c r="D210" s="163"/>
      <c r="E210" s="163"/>
      <c r="F210" s="163"/>
      <c r="G210" s="163"/>
      <c r="H210" s="162"/>
      <c r="I210" s="161"/>
    </row>
    <row r="211" spans="2:9" ht="15">
      <c r="B211" s="163"/>
      <c r="C211" s="163"/>
      <c r="D211" s="163"/>
      <c r="E211" s="163"/>
      <c r="F211" s="163"/>
      <c r="G211" s="163"/>
      <c r="H211" s="162"/>
      <c r="I211" s="161"/>
    </row>
    <row r="212" spans="2:9" ht="15">
      <c r="B212" s="163"/>
      <c r="C212" s="163"/>
      <c r="D212" s="163"/>
      <c r="E212" s="163"/>
      <c r="F212" s="163"/>
      <c r="G212" s="163"/>
      <c r="H212" s="162"/>
      <c r="I212" s="161"/>
    </row>
    <row r="213" spans="2:9" ht="15">
      <c r="B213" s="163"/>
      <c r="C213" s="163"/>
      <c r="D213" s="163"/>
      <c r="E213" s="163"/>
      <c r="F213" s="163"/>
      <c r="G213" s="163"/>
      <c r="H213" s="162"/>
      <c r="I213" s="161"/>
    </row>
    <row r="214" spans="2:9" ht="15">
      <c r="B214" s="163"/>
      <c r="C214" s="163"/>
      <c r="D214" s="163"/>
      <c r="E214" s="163"/>
      <c r="F214" s="163"/>
      <c r="G214" s="163"/>
      <c r="H214" s="162"/>
      <c r="I214" s="161"/>
    </row>
    <row r="215" spans="2:9" ht="15">
      <c r="B215" s="163"/>
      <c r="C215" s="163"/>
      <c r="D215" s="163"/>
      <c r="E215" s="163"/>
      <c r="F215" s="163"/>
      <c r="G215" s="163"/>
      <c r="H215" s="162"/>
      <c r="I215" s="161"/>
    </row>
    <row r="216" spans="2:9" ht="15">
      <c r="B216" s="163"/>
      <c r="C216" s="163"/>
      <c r="D216" s="163"/>
      <c r="E216" s="163"/>
      <c r="F216" s="163"/>
      <c r="G216" s="163"/>
      <c r="H216" s="162"/>
      <c r="I216" s="161"/>
    </row>
    <row r="217" spans="2:9" ht="15">
      <c r="B217" s="163"/>
      <c r="C217" s="163"/>
      <c r="D217" s="163"/>
      <c r="E217" s="163"/>
      <c r="F217" s="163"/>
      <c r="G217" s="163"/>
      <c r="H217" s="162"/>
      <c r="I217" s="161"/>
    </row>
    <row r="218" spans="2:9" ht="15">
      <c r="B218" s="163"/>
      <c r="C218" s="163"/>
      <c r="D218" s="163"/>
      <c r="E218" s="163"/>
      <c r="F218" s="163"/>
      <c r="G218" s="163"/>
      <c r="H218" s="162"/>
      <c r="I218" s="161"/>
    </row>
    <row r="219" spans="2:9" ht="15">
      <c r="B219" s="163"/>
      <c r="C219" s="163"/>
      <c r="D219" s="163"/>
      <c r="E219" s="163"/>
      <c r="F219" s="163"/>
      <c r="G219" s="163"/>
      <c r="H219" s="162"/>
      <c r="I219" s="161"/>
    </row>
    <row r="220" spans="2:9" ht="15">
      <c r="B220" s="163"/>
      <c r="C220" s="163"/>
      <c r="D220" s="163"/>
      <c r="E220" s="163"/>
      <c r="F220" s="163"/>
      <c r="G220" s="163"/>
      <c r="H220" s="162"/>
      <c r="I220" s="161"/>
    </row>
    <row r="221" spans="2:9" ht="15">
      <c r="B221" s="163"/>
      <c r="C221" s="163"/>
      <c r="D221" s="163"/>
      <c r="E221" s="163"/>
      <c r="F221" s="163"/>
      <c r="G221" s="163"/>
      <c r="H221" s="162"/>
      <c r="I221" s="161"/>
    </row>
    <row r="222" spans="2:9" ht="15">
      <c r="B222" s="163"/>
      <c r="C222" s="163"/>
      <c r="D222" s="163"/>
      <c r="E222" s="163"/>
      <c r="F222" s="163"/>
      <c r="G222" s="163"/>
      <c r="H222" s="162"/>
      <c r="I222" s="161"/>
    </row>
    <row r="223" spans="2:9" ht="15">
      <c r="B223" s="163"/>
      <c r="C223" s="163"/>
      <c r="D223" s="163"/>
      <c r="E223" s="163"/>
      <c r="F223" s="163"/>
      <c r="G223" s="163"/>
      <c r="H223" s="162"/>
      <c r="I223" s="161"/>
    </row>
    <row r="224" spans="2:9" ht="15">
      <c r="B224" s="163"/>
      <c r="C224" s="163"/>
      <c r="D224" s="163"/>
      <c r="E224" s="163"/>
      <c r="F224" s="163"/>
      <c r="G224" s="163"/>
      <c r="H224" s="162"/>
      <c r="I224" s="161"/>
    </row>
    <row r="225" spans="2:9" ht="15">
      <c r="B225" s="163"/>
      <c r="C225" s="163"/>
      <c r="D225" s="163"/>
      <c r="E225" s="163"/>
      <c r="F225" s="163"/>
      <c r="G225" s="163"/>
      <c r="H225" s="162"/>
      <c r="I225" s="161"/>
    </row>
    <row r="226" spans="2:9" ht="15">
      <c r="B226" s="163"/>
      <c r="C226" s="163"/>
      <c r="D226" s="163"/>
      <c r="E226" s="163"/>
      <c r="F226" s="163"/>
      <c r="G226" s="163"/>
      <c r="H226" s="162"/>
      <c r="I226" s="161"/>
    </row>
    <row r="227" spans="2:9" ht="15">
      <c r="B227" s="163"/>
      <c r="C227" s="163"/>
      <c r="D227" s="163"/>
      <c r="E227" s="163"/>
      <c r="F227" s="163"/>
      <c r="G227" s="163"/>
      <c r="H227" s="162"/>
      <c r="I227" s="161"/>
    </row>
    <row r="228" spans="2:9" ht="15">
      <c r="B228" s="163"/>
      <c r="C228" s="163"/>
      <c r="D228" s="163"/>
      <c r="E228" s="163"/>
      <c r="F228" s="163"/>
      <c r="G228" s="163"/>
      <c r="H228" s="162"/>
      <c r="I228" s="161"/>
    </row>
    <row r="229" spans="2:9" ht="15">
      <c r="B229" s="163"/>
      <c r="C229" s="163"/>
      <c r="D229" s="163"/>
      <c r="E229" s="163"/>
      <c r="F229" s="163"/>
      <c r="G229" s="163"/>
      <c r="H229" s="162"/>
      <c r="I229" s="161"/>
    </row>
    <row r="230" spans="2:9" ht="15">
      <c r="B230" s="163"/>
      <c r="C230" s="163"/>
      <c r="D230" s="163"/>
      <c r="E230" s="163"/>
      <c r="F230" s="163"/>
      <c r="G230" s="163"/>
      <c r="H230" s="162"/>
      <c r="I230" s="161"/>
    </row>
    <row r="231" spans="2:9" ht="15">
      <c r="B231" s="163"/>
      <c r="C231" s="163"/>
      <c r="D231" s="163"/>
      <c r="E231" s="163"/>
      <c r="F231" s="163"/>
      <c r="G231" s="163"/>
      <c r="H231" s="162"/>
      <c r="I231" s="161"/>
    </row>
    <row r="232" spans="2:9" ht="15">
      <c r="B232" s="163"/>
      <c r="C232" s="163"/>
      <c r="D232" s="163"/>
      <c r="E232" s="163"/>
      <c r="F232" s="163"/>
      <c r="G232" s="163"/>
      <c r="H232" s="162"/>
      <c r="I232" s="161"/>
    </row>
    <row r="233" spans="2:9" ht="15">
      <c r="B233" s="163"/>
      <c r="C233" s="163"/>
      <c r="D233" s="163"/>
      <c r="E233" s="163"/>
      <c r="F233" s="163"/>
      <c r="G233" s="163"/>
      <c r="H233" s="162"/>
      <c r="I233" s="161"/>
    </row>
    <row r="234" spans="2:9" ht="15">
      <c r="B234" s="163"/>
      <c r="C234" s="163"/>
      <c r="D234" s="163"/>
      <c r="E234" s="163"/>
      <c r="F234" s="163"/>
      <c r="G234" s="163"/>
      <c r="H234" s="162"/>
      <c r="I234" s="161"/>
    </row>
    <row r="235" spans="2:9" ht="15">
      <c r="B235" s="163"/>
      <c r="C235" s="163"/>
      <c r="D235" s="163"/>
      <c r="E235" s="163"/>
      <c r="F235" s="163"/>
      <c r="G235" s="163"/>
      <c r="H235" s="162"/>
      <c r="I235" s="161"/>
    </row>
    <row r="236" spans="2:9" ht="15">
      <c r="B236" s="163"/>
      <c r="C236" s="163"/>
      <c r="D236" s="163"/>
      <c r="E236" s="163"/>
      <c r="F236" s="163"/>
      <c r="G236" s="163"/>
      <c r="H236" s="162"/>
      <c r="I236" s="161"/>
    </row>
    <row r="237" spans="2:9" ht="15">
      <c r="B237" s="163"/>
      <c r="C237" s="163"/>
      <c r="D237" s="163"/>
      <c r="E237" s="163"/>
      <c r="F237" s="163"/>
      <c r="G237" s="163"/>
      <c r="H237" s="162"/>
      <c r="I237" s="161"/>
    </row>
    <row r="238" spans="2:9" ht="15">
      <c r="B238" s="163"/>
      <c r="C238" s="163"/>
      <c r="D238" s="163"/>
      <c r="E238" s="163"/>
      <c r="F238" s="163"/>
      <c r="G238" s="163"/>
      <c r="H238" s="162"/>
      <c r="I238" s="161"/>
    </row>
    <row r="239" spans="2:9" ht="15">
      <c r="B239" s="163"/>
      <c r="C239" s="163"/>
      <c r="D239" s="163"/>
      <c r="E239" s="163"/>
      <c r="F239" s="163"/>
      <c r="G239" s="163"/>
      <c r="H239" s="162"/>
      <c r="I239" s="161"/>
    </row>
    <row r="240" spans="3:9" ht="12.75">
      <c r="C240" s="94"/>
      <c r="D240" s="94"/>
      <c r="E240" s="94"/>
      <c r="F240" s="94"/>
      <c r="G240" s="94"/>
      <c r="H240" s="94"/>
      <c r="I240" s="110"/>
    </row>
    <row r="241" spans="3:9" ht="12.75">
      <c r="C241" s="94"/>
      <c r="D241" s="94"/>
      <c r="E241" s="94"/>
      <c r="F241" s="94"/>
      <c r="G241" s="94"/>
      <c r="H241" s="94"/>
      <c r="I241" s="110"/>
    </row>
    <row r="242" spans="3:9" ht="12.75">
      <c r="C242" s="95"/>
      <c r="D242" s="95"/>
      <c r="E242" s="95"/>
      <c r="F242" s="95"/>
      <c r="G242" s="95"/>
      <c r="H242" s="95"/>
      <c r="I242" s="95"/>
    </row>
    <row r="243" spans="3:9" ht="12.75">
      <c r="C243" s="120"/>
      <c r="D243" s="120"/>
      <c r="E243" s="120"/>
      <c r="F243" s="120"/>
      <c r="G243" s="120"/>
      <c r="H243" s="120"/>
      <c r="I243" s="120"/>
    </row>
    <row r="244" spans="3:9" ht="12.75">
      <c r="C244" s="120"/>
      <c r="D244" s="120"/>
      <c r="E244" s="120"/>
      <c r="F244" s="120"/>
      <c r="G244" s="120"/>
      <c r="H244" s="120"/>
      <c r="I244" s="120"/>
    </row>
    <row r="245" spans="3:9" ht="12.75">
      <c r="C245" s="95"/>
      <c r="D245" s="800"/>
      <c r="E245" s="800"/>
      <c r="F245" s="158"/>
      <c r="G245" s="158"/>
      <c r="H245" s="158"/>
      <c r="I245" s="158"/>
    </row>
    <row r="246" spans="3:9" ht="12.75">
      <c r="C246" s="95"/>
      <c r="D246" s="95"/>
      <c r="E246" s="95"/>
      <c r="F246" s="158"/>
      <c r="G246" s="158"/>
      <c r="H246" s="158"/>
      <c r="I246" s="158"/>
    </row>
    <row r="247" spans="3:9" ht="12.75">
      <c r="C247" s="95"/>
      <c r="D247" s="95"/>
      <c r="E247" s="95"/>
      <c r="F247" s="95"/>
      <c r="G247" s="95"/>
      <c r="H247" s="95"/>
      <c r="I247" s="95"/>
    </row>
    <row r="248" spans="3:9" ht="12.75">
      <c r="C248" s="95"/>
      <c r="D248" s="95"/>
      <c r="E248" s="95"/>
      <c r="F248" s="95"/>
      <c r="G248" s="95"/>
      <c r="H248" s="95"/>
      <c r="I248" s="95"/>
    </row>
    <row r="249" spans="3:9" ht="12.75">
      <c r="C249" s="95"/>
      <c r="D249" s="95"/>
      <c r="E249" s="95"/>
      <c r="F249" s="95"/>
      <c r="G249" s="95"/>
      <c r="H249" s="95"/>
      <c r="I249" s="95"/>
    </row>
    <row r="250" spans="3:9" ht="12.75">
      <c r="C250" s="95"/>
      <c r="D250" s="95"/>
      <c r="E250" s="95"/>
      <c r="F250" s="95"/>
      <c r="G250" s="95"/>
      <c r="H250" s="95"/>
      <c r="I250" s="95"/>
    </row>
    <row r="251" spans="3:9" ht="12.75">
      <c r="C251" s="95"/>
      <c r="D251" s="95"/>
      <c r="E251" s="95"/>
      <c r="F251" s="95"/>
      <c r="G251" s="95"/>
      <c r="H251" s="95"/>
      <c r="I251" s="95"/>
    </row>
    <row r="252" spans="3:9" ht="12.75">
      <c r="C252" s="95"/>
      <c r="D252" s="95"/>
      <c r="E252" s="95"/>
      <c r="F252" s="95"/>
      <c r="G252" s="95"/>
      <c r="H252" s="95"/>
      <c r="I252" s="95"/>
    </row>
    <row r="253" spans="3:9" ht="12.75">
      <c r="C253" s="95"/>
      <c r="D253" s="95"/>
      <c r="E253" s="95"/>
      <c r="F253" s="95"/>
      <c r="G253" s="95"/>
      <c r="H253" s="95"/>
      <c r="I253" s="95"/>
    </row>
  </sheetData>
  <sheetProtection/>
  <mergeCells count="12">
    <mergeCell ref="C4:H4"/>
    <mergeCell ref="B67:E67"/>
    <mergeCell ref="B74:B75"/>
    <mergeCell ref="C74:C75"/>
    <mergeCell ref="D74:E74"/>
    <mergeCell ref="F74:G74"/>
    <mergeCell ref="H74:I74"/>
    <mergeCell ref="J74:K74"/>
    <mergeCell ref="L74:M74"/>
    <mergeCell ref="B136:C136"/>
    <mergeCell ref="D245:E245"/>
    <mergeCell ref="G141:M141"/>
  </mergeCells>
  <printOptions/>
  <pageMargins left="0" right="0" top="0" bottom="0" header="0" footer="0"/>
  <pageSetup horizontalDpi="600" verticalDpi="600" orientation="landscape" paperSize="9" scale="60" r:id="rId1"/>
</worksheet>
</file>

<file path=xl/worksheets/sheet14.xml><?xml version="1.0" encoding="utf-8"?>
<worksheet xmlns="http://schemas.openxmlformats.org/spreadsheetml/2006/main" xmlns:r="http://schemas.openxmlformats.org/officeDocument/2006/relationships">
  <sheetPr>
    <tabColor theme="0"/>
  </sheetPr>
  <dimension ref="B2:G64"/>
  <sheetViews>
    <sheetView zoomScalePageLayoutView="0" workbookViewId="0" topLeftCell="A28">
      <selection activeCell="B2" sqref="B2:G47"/>
    </sheetView>
  </sheetViews>
  <sheetFormatPr defaultColWidth="9.140625" defaultRowHeight="12.75"/>
  <cols>
    <col min="1" max="1" width="3.28125" style="0" customWidth="1"/>
    <col min="2" max="2" width="32.7109375" style="0" customWidth="1"/>
    <col min="3" max="3" width="35.28125" style="0" customWidth="1"/>
    <col min="4" max="4" width="10.8515625" style="0" bestFit="1" customWidth="1"/>
    <col min="5" max="5" width="11.8515625" style="0" customWidth="1"/>
    <col min="6" max="6" width="14.28125" style="0" customWidth="1"/>
    <col min="7" max="7" width="12.140625" style="0" customWidth="1"/>
  </cols>
  <sheetData>
    <row r="2" spans="2:7" ht="12.75">
      <c r="B2" s="111" t="s">
        <v>590</v>
      </c>
      <c r="C2" s="149"/>
      <c r="D2" s="149"/>
      <c r="E2" s="149"/>
      <c r="F2" s="149"/>
      <c r="G2" s="152"/>
    </row>
    <row r="3" spans="2:7" ht="12.75">
      <c r="B3" s="111" t="s">
        <v>711</v>
      </c>
      <c r="C3" s="149"/>
      <c r="D3" s="149"/>
      <c r="E3" s="149"/>
      <c r="F3" s="149"/>
      <c r="G3" s="151"/>
    </row>
    <row r="4" spans="2:7" ht="12.75">
      <c r="B4" s="149"/>
      <c r="C4" s="149"/>
      <c r="D4" s="149"/>
      <c r="E4" s="149"/>
      <c r="F4" s="149"/>
      <c r="G4" s="149"/>
    </row>
    <row r="5" spans="2:7" ht="12.75">
      <c r="B5" s="149"/>
      <c r="C5" s="149"/>
      <c r="D5" s="149"/>
      <c r="E5" s="149"/>
      <c r="F5" s="149"/>
      <c r="G5" s="149"/>
    </row>
    <row r="6" spans="2:7" ht="14.25">
      <c r="B6" s="869" t="s">
        <v>718</v>
      </c>
      <c r="C6" s="869"/>
      <c r="D6" s="869"/>
      <c r="E6" s="869"/>
      <c r="F6" s="869"/>
      <c r="G6" s="869"/>
    </row>
    <row r="7" spans="2:7" ht="15.75" customHeight="1">
      <c r="B7" s="869" t="s">
        <v>719</v>
      </c>
      <c r="C7" s="869"/>
      <c r="D7" s="869"/>
      <c r="E7" s="869"/>
      <c r="F7" s="869"/>
      <c r="G7" s="869"/>
    </row>
    <row r="8" spans="2:7" ht="12.75">
      <c r="B8" s="881" t="s">
        <v>932</v>
      </c>
      <c r="C8" s="881"/>
      <c r="D8" s="881"/>
      <c r="E8" s="881"/>
      <c r="F8" s="881"/>
      <c r="G8" s="881"/>
    </row>
    <row r="9" spans="2:7" ht="12.75">
      <c r="B9" s="164"/>
      <c r="C9" s="164"/>
      <c r="D9" s="164"/>
      <c r="E9" s="164"/>
      <c r="F9" s="164"/>
      <c r="G9" s="164"/>
    </row>
    <row r="10" spans="2:7" ht="13.5" thickBot="1">
      <c r="B10" s="165"/>
      <c r="C10" s="166"/>
      <c r="D10" s="166"/>
      <c r="E10" s="166"/>
      <c r="F10" s="166"/>
      <c r="G10" s="167" t="s">
        <v>720</v>
      </c>
    </row>
    <row r="11" spans="2:7" ht="12.75">
      <c r="B11" s="882" t="s">
        <v>721</v>
      </c>
      <c r="C11" s="884" t="s">
        <v>722</v>
      </c>
      <c r="D11" s="886" t="s">
        <v>723</v>
      </c>
      <c r="E11" s="886" t="s">
        <v>724</v>
      </c>
      <c r="F11" s="886" t="s">
        <v>725</v>
      </c>
      <c r="G11" s="888" t="s">
        <v>726</v>
      </c>
    </row>
    <row r="12" spans="2:7" ht="13.5" thickBot="1">
      <c r="B12" s="883"/>
      <c r="C12" s="885"/>
      <c r="D12" s="887"/>
      <c r="E12" s="887"/>
      <c r="F12" s="887"/>
      <c r="G12" s="889"/>
    </row>
    <row r="13" spans="2:7" ht="12.75">
      <c r="B13" s="169">
        <v>1</v>
      </c>
      <c r="C13" s="170">
        <v>2</v>
      </c>
      <c r="D13" s="170">
        <v>3</v>
      </c>
      <c r="E13" s="170">
        <v>4</v>
      </c>
      <c r="F13" s="170">
        <v>5</v>
      </c>
      <c r="G13" s="171">
        <v>6</v>
      </c>
    </row>
    <row r="14" spans="2:7" ht="12.75">
      <c r="B14" s="890" t="s">
        <v>772</v>
      </c>
      <c r="C14" s="877" t="s">
        <v>727</v>
      </c>
      <c r="D14" s="878">
        <v>9108</v>
      </c>
      <c r="E14" s="879">
        <f>+E16+E17+E18+E19</f>
        <v>11055</v>
      </c>
      <c r="F14" s="879">
        <f>+F16+F17+F18+F19</f>
        <v>0</v>
      </c>
      <c r="G14" s="880">
        <f>+E14-F14</f>
        <v>11055</v>
      </c>
    </row>
    <row r="15" spans="2:7" ht="12.75">
      <c r="B15" s="891"/>
      <c r="C15" s="877"/>
      <c r="D15" s="878"/>
      <c r="E15" s="879"/>
      <c r="F15" s="879"/>
      <c r="G15" s="880"/>
    </row>
    <row r="16" spans="2:7" ht="25.5">
      <c r="B16" s="174" t="s">
        <v>728</v>
      </c>
      <c r="C16" s="175" t="s">
        <v>729</v>
      </c>
      <c r="D16" s="176">
        <v>9109</v>
      </c>
      <c r="E16" s="188">
        <v>0</v>
      </c>
      <c r="F16" s="188">
        <v>0</v>
      </c>
      <c r="G16" s="189">
        <f aca="true" t="shared" si="0" ref="G16:G28">+E16-F16</f>
        <v>0</v>
      </c>
    </row>
    <row r="17" spans="2:7" ht="25.5">
      <c r="B17" s="174" t="s">
        <v>730</v>
      </c>
      <c r="C17" s="175" t="s">
        <v>731</v>
      </c>
      <c r="D17" s="176">
        <v>9110</v>
      </c>
      <c r="E17" s="188">
        <v>6500</v>
      </c>
      <c r="F17" s="188">
        <v>0</v>
      </c>
      <c r="G17" s="189">
        <f t="shared" si="0"/>
        <v>6500</v>
      </c>
    </row>
    <row r="18" spans="2:7" ht="38.25">
      <c r="B18" s="174" t="s">
        <v>732</v>
      </c>
      <c r="C18" s="175" t="s">
        <v>733</v>
      </c>
      <c r="D18" s="176">
        <v>9111</v>
      </c>
      <c r="E18" s="188">
        <v>0</v>
      </c>
      <c r="F18" s="188">
        <v>0</v>
      </c>
      <c r="G18" s="189">
        <f t="shared" si="0"/>
        <v>0</v>
      </c>
    </row>
    <row r="19" spans="2:7" ht="25.5">
      <c r="B19" s="174" t="s">
        <v>734</v>
      </c>
      <c r="C19" s="175" t="s">
        <v>735</v>
      </c>
      <c r="D19" s="176">
        <v>9112</v>
      </c>
      <c r="E19" s="188">
        <v>4555</v>
      </c>
      <c r="F19" s="188">
        <v>0</v>
      </c>
      <c r="G19" s="189">
        <f t="shared" si="0"/>
        <v>4555</v>
      </c>
    </row>
    <row r="20" spans="2:7" ht="38.25">
      <c r="B20" s="177" t="s">
        <v>736</v>
      </c>
      <c r="C20" s="172" t="s">
        <v>737</v>
      </c>
      <c r="D20" s="173">
        <v>9113</v>
      </c>
      <c r="E20" s="187">
        <f>+E21+E22+E23</f>
        <v>12124</v>
      </c>
      <c r="F20" s="187">
        <f>+F21+F22+F23</f>
        <v>0</v>
      </c>
      <c r="G20" s="193">
        <f t="shared" si="0"/>
        <v>12124</v>
      </c>
    </row>
    <row r="21" spans="2:7" ht="25.5">
      <c r="B21" s="174" t="s">
        <v>738</v>
      </c>
      <c r="C21" s="175" t="s">
        <v>739</v>
      </c>
      <c r="D21" s="176">
        <v>9114</v>
      </c>
      <c r="E21" s="188">
        <v>5624</v>
      </c>
      <c r="F21" s="188">
        <v>0</v>
      </c>
      <c r="G21" s="189">
        <f t="shared" si="0"/>
        <v>5624</v>
      </c>
    </row>
    <row r="22" spans="2:7" ht="51">
      <c r="B22" s="174" t="s">
        <v>740</v>
      </c>
      <c r="C22" s="175" t="s">
        <v>741</v>
      </c>
      <c r="D22" s="176">
        <v>9115</v>
      </c>
      <c r="E22" s="188">
        <v>6500</v>
      </c>
      <c r="F22" s="188">
        <v>0</v>
      </c>
      <c r="G22" s="189">
        <f t="shared" si="0"/>
        <v>6500</v>
      </c>
    </row>
    <row r="23" spans="2:7" ht="25.5">
      <c r="B23" s="174" t="s">
        <v>742</v>
      </c>
      <c r="C23" s="175" t="s">
        <v>743</v>
      </c>
      <c r="D23" s="176">
        <v>9116</v>
      </c>
      <c r="E23" s="188">
        <v>0</v>
      </c>
      <c r="F23" s="188">
        <v>0</v>
      </c>
      <c r="G23" s="189">
        <f t="shared" si="0"/>
        <v>0</v>
      </c>
    </row>
    <row r="24" spans="2:7" ht="51">
      <c r="B24" s="177" t="s">
        <v>744</v>
      </c>
      <c r="C24" s="172" t="s">
        <v>745</v>
      </c>
      <c r="D24" s="173">
        <v>9117</v>
      </c>
      <c r="E24" s="187">
        <f>+E25+E26+E27+E31</f>
        <v>142414</v>
      </c>
      <c r="F24" s="187">
        <f>+F25+F26+F27+F31</f>
        <v>38485</v>
      </c>
      <c r="G24" s="193">
        <f t="shared" si="0"/>
        <v>103929</v>
      </c>
    </row>
    <row r="25" spans="2:7" ht="36">
      <c r="B25" s="174" t="s">
        <v>746</v>
      </c>
      <c r="C25" s="175" t="s">
        <v>747</v>
      </c>
      <c r="D25" s="176">
        <v>9118</v>
      </c>
      <c r="E25" s="188">
        <v>0</v>
      </c>
      <c r="F25" s="188">
        <v>0</v>
      </c>
      <c r="G25" s="189">
        <f t="shared" si="0"/>
        <v>0</v>
      </c>
    </row>
    <row r="26" spans="2:7" ht="48">
      <c r="B26" s="174" t="s">
        <v>748</v>
      </c>
      <c r="C26" s="175" t="s">
        <v>749</v>
      </c>
      <c r="D26" s="176">
        <v>9119</v>
      </c>
      <c r="E26" s="188">
        <v>15854</v>
      </c>
      <c r="F26" s="188">
        <v>0</v>
      </c>
      <c r="G26" s="189">
        <f t="shared" si="0"/>
        <v>15854</v>
      </c>
    </row>
    <row r="27" spans="2:7" ht="48">
      <c r="B27" s="174" t="s">
        <v>748</v>
      </c>
      <c r="C27" s="175" t="s">
        <v>750</v>
      </c>
      <c r="D27" s="178">
        <v>9120</v>
      </c>
      <c r="E27" s="188">
        <v>43361</v>
      </c>
      <c r="F27" s="188">
        <v>6686</v>
      </c>
      <c r="G27" s="189">
        <f t="shared" si="0"/>
        <v>36675</v>
      </c>
    </row>
    <row r="28" spans="2:7" ht="12.75">
      <c r="B28" s="871" t="s">
        <v>751</v>
      </c>
      <c r="C28" s="872" t="s">
        <v>752</v>
      </c>
      <c r="D28" s="874">
        <v>9121</v>
      </c>
      <c r="E28" s="876">
        <v>0</v>
      </c>
      <c r="F28" s="876">
        <v>0</v>
      </c>
      <c r="G28" s="870">
        <f t="shared" si="0"/>
        <v>0</v>
      </c>
    </row>
    <row r="29" spans="2:7" ht="12.75">
      <c r="B29" s="871"/>
      <c r="C29" s="873"/>
      <c r="D29" s="874"/>
      <c r="E29" s="876"/>
      <c r="F29" s="876"/>
      <c r="G29" s="870"/>
    </row>
    <row r="30" spans="2:7" ht="48">
      <c r="B30" s="174" t="s">
        <v>751</v>
      </c>
      <c r="C30" s="175" t="s">
        <v>753</v>
      </c>
      <c r="D30" s="178">
        <v>9122</v>
      </c>
      <c r="E30" s="188">
        <v>0</v>
      </c>
      <c r="F30" s="188">
        <v>0</v>
      </c>
      <c r="G30" s="189">
        <f aca="true" t="shared" si="1" ref="G30:G35">+E30-F30</f>
        <v>0</v>
      </c>
    </row>
    <row r="31" spans="2:7" ht="48">
      <c r="B31" s="174" t="s">
        <v>748</v>
      </c>
      <c r="C31" s="179" t="s">
        <v>754</v>
      </c>
      <c r="D31" s="176">
        <v>9123</v>
      </c>
      <c r="E31" s="188">
        <v>83199</v>
      </c>
      <c r="F31" s="188">
        <v>31799</v>
      </c>
      <c r="G31" s="189">
        <f t="shared" si="1"/>
        <v>51400</v>
      </c>
    </row>
    <row r="32" spans="2:7" ht="38.25">
      <c r="B32" s="177" t="s">
        <v>755</v>
      </c>
      <c r="C32" s="172" t="s">
        <v>756</v>
      </c>
      <c r="D32" s="180">
        <v>9124</v>
      </c>
      <c r="E32" s="187">
        <f>+E33+E34+E35+E37+E38+E39</f>
        <v>27121</v>
      </c>
      <c r="F32" s="187">
        <f>+F33+F34+F35+F37+F38+F39</f>
        <v>0</v>
      </c>
      <c r="G32" s="324">
        <f t="shared" si="1"/>
        <v>27121</v>
      </c>
    </row>
    <row r="33" spans="2:7" ht="24">
      <c r="B33" s="174" t="s">
        <v>757</v>
      </c>
      <c r="C33" s="175" t="s">
        <v>758</v>
      </c>
      <c r="D33" s="176">
        <v>9125</v>
      </c>
      <c r="E33" s="190">
        <v>0</v>
      </c>
      <c r="F33" s="188">
        <v>0</v>
      </c>
      <c r="G33" s="325">
        <f t="shared" si="1"/>
        <v>0</v>
      </c>
    </row>
    <row r="34" spans="2:7" ht="24">
      <c r="B34" s="174" t="s">
        <v>759</v>
      </c>
      <c r="C34" s="181" t="s">
        <v>760</v>
      </c>
      <c r="D34" s="176">
        <v>9126</v>
      </c>
      <c r="E34" s="190">
        <v>0</v>
      </c>
      <c r="F34" s="188">
        <v>0</v>
      </c>
      <c r="G34" s="325">
        <f t="shared" si="1"/>
        <v>0</v>
      </c>
    </row>
    <row r="35" spans="2:7" ht="12.75">
      <c r="B35" s="871" t="s">
        <v>759</v>
      </c>
      <c r="C35" s="872" t="s">
        <v>761</v>
      </c>
      <c r="D35" s="874">
        <v>9127</v>
      </c>
      <c r="E35" s="875">
        <v>0</v>
      </c>
      <c r="F35" s="876">
        <v>0</v>
      </c>
      <c r="G35" s="870">
        <f t="shared" si="1"/>
        <v>0</v>
      </c>
    </row>
    <row r="36" spans="2:7" ht="12.75">
      <c r="B36" s="871"/>
      <c r="C36" s="873"/>
      <c r="D36" s="874"/>
      <c r="E36" s="875"/>
      <c r="F36" s="876"/>
      <c r="G36" s="870"/>
    </row>
    <row r="37" spans="2:7" ht="25.5">
      <c r="B37" s="174" t="s">
        <v>762</v>
      </c>
      <c r="C37" s="175" t="s">
        <v>763</v>
      </c>
      <c r="D37" s="176">
        <v>9128</v>
      </c>
      <c r="E37" s="190">
        <v>0</v>
      </c>
      <c r="F37" s="188">
        <v>0</v>
      </c>
      <c r="G37" s="189">
        <f>+E37-F37</f>
        <v>0</v>
      </c>
    </row>
    <row r="38" spans="2:7" ht="25.5">
      <c r="B38" s="174" t="s">
        <v>764</v>
      </c>
      <c r="C38" s="175" t="s">
        <v>765</v>
      </c>
      <c r="D38" s="176">
        <v>9129</v>
      </c>
      <c r="E38" s="190">
        <v>0</v>
      </c>
      <c r="F38" s="188">
        <v>0</v>
      </c>
      <c r="G38" s="189">
        <f>+E38-F38</f>
        <v>0</v>
      </c>
    </row>
    <row r="39" spans="2:7" ht="36.75" thickBot="1">
      <c r="B39" s="182" t="s">
        <v>766</v>
      </c>
      <c r="C39" s="183" t="s">
        <v>767</v>
      </c>
      <c r="D39" s="168">
        <v>9130</v>
      </c>
      <c r="E39" s="191">
        <v>27121</v>
      </c>
      <c r="F39" s="192">
        <v>0</v>
      </c>
      <c r="G39" s="189">
        <f>+E39-F39</f>
        <v>27121</v>
      </c>
    </row>
    <row r="40" spans="2:7" ht="12.75">
      <c r="B40" s="166"/>
      <c r="C40" s="166"/>
      <c r="D40" s="166"/>
      <c r="E40" s="166"/>
      <c r="F40" s="166"/>
      <c r="G40" s="166"/>
    </row>
    <row r="41" spans="2:7" ht="15.75">
      <c r="B41" s="184" t="s">
        <v>937</v>
      </c>
      <c r="C41" s="185"/>
      <c r="D41" s="185"/>
      <c r="E41" s="185" t="s">
        <v>768</v>
      </c>
      <c r="F41" s="185"/>
      <c r="G41" s="185"/>
    </row>
    <row r="42" spans="2:7" ht="15.75">
      <c r="B42" s="185"/>
      <c r="C42" s="186" t="s">
        <v>769</v>
      </c>
      <c r="D42" s="166"/>
      <c r="E42" s="185"/>
      <c r="F42" s="166"/>
      <c r="G42" s="185"/>
    </row>
    <row r="43" spans="2:7" ht="15.75">
      <c r="B43" s="185"/>
      <c r="C43" s="186"/>
      <c r="D43" s="166"/>
      <c r="E43" s="185"/>
      <c r="F43" s="166"/>
      <c r="G43" s="185"/>
    </row>
    <row r="44" spans="2:7" ht="12.75">
      <c r="B44" s="868" t="s">
        <v>770</v>
      </c>
      <c r="C44" s="868"/>
      <c r="D44" s="868"/>
      <c r="E44" s="868"/>
      <c r="F44" s="868"/>
      <c r="G44" s="868"/>
    </row>
    <row r="45" spans="2:7" ht="12.75">
      <c r="B45" s="868"/>
      <c r="C45" s="868"/>
      <c r="D45" s="868"/>
      <c r="E45" s="868"/>
      <c r="F45" s="868"/>
      <c r="G45" s="868"/>
    </row>
    <row r="46" spans="2:7" ht="12.75">
      <c r="B46" s="149"/>
      <c r="C46" s="149"/>
      <c r="D46" s="149"/>
      <c r="E46" s="149"/>
      <c r="F46" s="149"/>
      <c r="G46" s="149"/>
    </row>
    <row r="47" spans="2:7" ht="12.75">
      <c r="B47" s="149"/>
      <c r="C47" s="149"/>
      <c r="D47" s="149"/>
      <c r="E47" s="149"/>
      <c r="F47" s="149"/>
      <c r="G47" s="149"/>
    </row>
    <row r="48" spans="2:7" ht="12.75">
      <c r="B48" s="149"/>
      <c r="C48" s="149"/>
      <c r="D48" s="149"/>
      <c r="E48" s="149"/>
      <c r="F48" s="149"/>
      <c r="G48" s="149"/>
    </row>
    <row r="49" spans="2:7" ht="12.75">
      <c r="B49" s="149"/>
      <c r="C49" s="149"/>
      <c r="D49" s="149"/>
      <c r="E49" s="149"/>
      <c r="F49" s="149"/>
      <c r="G49" s="149"/>
    </row>
    <row r="50" spans="2:7" ht="12.75">
      <c r="B50" s="149"/>
      <c r="C50" s="149"/>
      <c r="D50" s="149"/>
      <c r="E50" s="149"/>
      <c r="F50" s="149"/>
      <c r="G50" s="149"/>
    </row>
    <row r="51" spans="2:7" ht="12.75">
      <c r="B51" s="149"/>
      <c r="C51" s="149"/>
      <c r="D51" s="149"/>
      <c r="E51" s="149"/>
      <c r="F51" s="149"/>
      <c r="G51" s="149"/>
    </row>
    <row r="52" spans="2:7" ht="12.75">
      <c r="B52" s="149"/>
      <c r="C52" s="149"/>
      <c r="D52" s="149"/>
      <c r="E52" s="149"/>
      <c r="F52" s="149"/>
      <c r="G52" s="149"/>
    </row>
    <row r="53" spans="2:7" ht="12.75">
      <c r="B53" s="149"/>
      <c r="C53" s="149"/>
      <c r="D53" s="149"/>
      <c r="E53" s="149"/>
      <c r="F53" s="149"/>
      <c r="G53" s="149"/>
    </row>
    <row r="54" spans="2:7" ht="12.75">
      <c r="B54" s="149"/>
      <c r="C54" s="149"/>
      <c r="D54" s="149"/>
      <c r="E54" s="149"/>
      <c r="F54" s="149"/>
      <c r="G54" s="149"/>
    </row>
    <row r="55" spans="2:7" ht="12.75">
      <c r="B55" s="149"/>
      <c r="C55" s="149"/>
      <c r="D55" s="149"/>
      <c r="E55" s="149"/>
      <c r="F55" s="149"/>
      <c r="G55" s="149"/>
    </row>
    <row r="56" spans="2:7" ht="12.75">
      <c r="B56" s="149"/>
      <c r="C56" s="149"/>
      <c r="D56" s="149"/>
      <c r="E56" s="149"/>
      <c r="F56" s="149"/>
      <c r="G56" s="149"/>
    </row>
    <row r="57" spans="2:7" ht="12.75">
      <c r="B57" s="149"/>
      <c r="C57" s="149"/>
      <c r="D57" s="149"/>
      <c r="E57" s="149"/>
      <c r="F57" s="149"/>
      <c r="G57" s="149"/>
    </row>
    <row r="58" spans="2:7" ht="12.75">
      <c r="B58" s="149"/>
      <c r="C58" s="149"/>
      <c r="D58" s="149"/>
      <c r="E58" s="149"/>
      <c r="F58" s="149"/>
      <c r="G58" s="149"/>
    </row>
    <row r="59" spans="2:7" ht="12.75">
      <c r="B59" s="149"/>
      <c r="C59" s="149"/>
      <c r="D59" s="149"/>
      <c r="E59" s="149"/>
      <c r="F59" s="149"/>
      <c r="G59" s="149"/>
    </row>
    <row r="60" spans="2:7" ht="12.75">
      <c r="B60" s="149"/>
      <c r="C60" s="149"/>
      <c r="D60" s="149"/>
      <c r="E60" s="149"/>
      <c r="F60" s="149"/>
      <c r="G60" s="149"/>
    </row>
    <row r="61" spans="2:7" ht="12.75">
      <c r="B61" s="149"/>
      <c r="C61" s="149"/>
      <c r="D61" s="149"/>
      <c r="E61" s="149"/>
      <c r="F61" s="149"/>
      <c r="G61" s="149"/>
    </row>
    <row r="62" spans="2:7" ht="12.75">
      <c r="B62" s="149"/>
      <c r="C62" s="149"/>
      <c r="D62" s="149"/>
      <c r="E62" s="149"/>
      <c r="F62" s="149"/>
      <c r="G62" s="149"/>
    </row>
    <row r="63" spans="2:7" ht="12.75">
      <c r="B63" s="149"/>
      <c r="C63" s="149"/>
      <c r="D63" s="149"/>
      <c r="E63" s="149"/>
      <c r="F63" s="149"/>
      <c r="G63" s="149"/>
    </row>
    <row r="64" spans="2:7" ht="12.75">
      <c r="B64" s="150"/>
      <c r="C64" s="149"/>
      <c r="D64" s="149"/>
      <c r="E64" s="117"/>
      <c r="F64" s="800"/>
      <c r="G64" s="800"/>
    </row>
  </sheetData>
  <sheetProtection/>
  <mergeCells count="29">
    <mergeCell ref="F64:G64"/>
    <mergeCell ref="B6:G6"/>
    <mergeCell ref="B8:G8"/>
    <mergeCell ref="B11:B12"/>
    <mergeCell ref="C11:C12"/>
    <mergeCell ref="D11:D12"/>
    <mergeCell ref="E11:E12"/>
    <mergeCell ref="F11:F12"/>
    <mergeCell ref="G11:G12"/>
    <mergeCell ref="B14:B15"/>
    <mergeCell ref="D14:D15"/>
    <mergeCell ref="E14:E15"/>
    <mergeCell ref="F14:F15"/>
    <mergeCell ref="G14:G15"/>
    <mergeCell ref="B28:B29"/>
    <mergeCell ref="C28:C29"/>
    <mergeCell ref="D28:D29"/>
    <mergeCell ref="E28:E29"/>
    <mergeCell ref="F28:F29"/>
    <mergeCell ref="B44:G45"/>
    <mergeCell ref="B7:G7"/>
    <mergeCell ref="G28:G29"/>
    <mergeCell ref="B35:B36"/>
    <mergeCell ref="C35:C36"/>
    <mergeCell ref="D35:D36"/>
    <mergeCell ref="E35:E36"/>
    <mergeCell ref="F35:F36"/>
    <mergeCell ref="G35:G36"/>
    <mergeCell ref="C14:C15"/>
  </mergeCells>
  <printOptions/>
  <pageMargins left="0" right="0" top="0" bottom="0" header="0"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theme="0"/>
  </sheetPr>
  <dimension ref="B2:T157"/>
  <sheetViews>
    <sheetView workbookViewId="0" topLeftCell="A119">
      <selection activeCell="I154" sqref="I154:J154"/>
    </sheetView>
  </sheetViews>
  <sheetFormatPr defaultColWidth="9.140625" defaultRowHeight="12.75"/>
  <cols>
    <col min="1" max="1" width="5.421875" style="233" customWidth="1"/>
    <col min="2" max="2" width="17.28125" style="233" customWidth="1"/>
    <col min="3" max="3" width="70.421875" style="233" customWidth="1"/>
    <col min="4" max="4" width="7.421875" style="233" bestFit="1" customWidth="1"/>
    <col min="5" max="5" width="11.7109375" style="233" customWidth="1"/>
    <col min="6" max="6" width="11.140625" style="233" customWidth="1"/>
    <col min="7" max="7" width="11.421875" style="233" customWidth="1"/>
    <col min="8" max="8" width="10.8515625" style="233" bestFit="1" customWidth="1"/>
    <col min="9" max="9" width="8.8515625" style="234" customWidth="1"/>
    <col min="10" max="10" width="11.00390625" style="234" customWidth="1"/>
    <col min="11" max="11" width="11.7109375" style="235" customWidth="1"/>
    <col min="12" max="16384" width="9.140625" style="233" customWidth="1"/>
  </cols>
  <sheetData>
    <row r="2" spans="2:3" ht="12.75">
      <c r="B2" s="194" t="s">
        <v>581</v>
      </c>
      <c r="C2" s="194" t="s">
        <v>580</v>
      </c>
    </row>
    <row r="3" spans="2:3" ht="12.75">
      <c r="B3" s="194" t="s">
        <v>582</v>
      </c>
      <c r="C3" s="196" t="s">
        <v>585</v>
      </c>
    </row>
    <row r="4" spans="2:11" ht="12.75">
      <c r="B4" s="236"/>
      <c r="C4" s="236"/>
      <c r="D4" s="236"/>
      <c r="E4" s="236"/>
      <c r="F4" s="236"/>
      <c r="G4" s="236"/>
      <c r="H4" s="236"/>
      <c r="I4" s="237"/>
      <c r="J4" s="237"/>
      <c r="K4" s="238"/>
    </row>
    <row r="5" spans="2:11" ht="15.75" customHeight="1">
      <c r="B5" s="718" t="s">
        <v>928</v>
      </c>
      <c r="C5" s="718"/>
      <c r="D5" s="718"/>
      <c r="E5" s="718"/>
      <c r="F5" s="718"/>
      <c r="G5" s="718"/>
      <c r="H5" s="718"/>
      <c r="I5" s="718"/>
      <c r="J5" s="718"/>
      <c r="K5" s="239" t="s">
        <v>584</v>
      </c>
    </row>
    <row r="6" spans="2:11" ht="13.5" thickBot="1">
      <c r="B6" s="240"/>
      <c r="C6" s="240"/>
      <c r="D6" s="240"/>
      <c r="E6" s="240"/>
      <c r="F6" s="240"/>
      <c r="G6" s="240"/>
      <c r="H6" s="240"/>
      <c r="I6" s="197"/>
      <c r="J6" s="200" t="s">
        <v>184</v>
      </c>
      <c r="K6" s="240"/>
    </row>
    <row r="7" spans="2:11" s="241" customFormat="1" ht="12.75">
      <c r="B7" s="722" t="s">
        <v>402</v>
      </c>
      <c r="C7" s="726" t="s">
        <v>403</v>
      </c>
      <c r="D7" s="719" t="s">
        <v>245</v>
      </c>
      <c r="E7" s="730" t="s">
        <v>145</v>
      </c>
      <c r="F7" s="731"/>
      <c r="G7" s="731"/>
      <c r="H7" s="731"/>
      <c r="I7" s="731"/>
      <c r="J7" s="731"/>
      <c r="K7" s="732"/>
    </row>
    <row r="8" spans="2:11" s="241" customFormat="1" ht="13.5" thickBot="1">
      <c r="B8" s="723"/>
      <c r="C8" s="727"/>
      <c r="D8" s="720"/>
      <c r="E8" s="733"/>
      <c r="F8" s="734"/>
      <c r="G8" s="734"/>
      <c r="H8" s="734"/>
      <c r="I8" s="734"/>
      <c r="J8" s="734"/>
      <c r="K8" s="735"/>
    </row>
    <row r="9" spans="2:11" s="241" customFormat="1" ht="15.75" customHeight="1" thickBot="1">
      <c r="B9" s="724"/>
      <c r="C9" s="728"/>
      <c r="D9" s="720"/>
      <c r="E9" s="698" t="s">
        <v>519</v>
      </c>
      <c r="F9" s="698" t="s">
        <v>640</v>
      </c>
      <c r="G9" s="698" t="s">
        <v>789</v>
      </c>
      <c r="H9" s="700" t="s">
        <v>790</v>
      </c>
      <c r="I9" s="702" t="s">
        <v>929</v>
      </c>
      <c r="J9" s="703"/>
      <c r="K9" s="704" t="s">
        <v>945</v>
      </c>
    </row>
    <row r="10" spans="2:11" ht="62.25" customHeight="1" thickBot="1">
      <c r="B10" s="725"/>
      <c r="C10" s="729"/>
      <c r="D10" s="721"/>
      <c r="E10" s="699"/>
      <c r="F10" s="699"/>
      <c r="G10" s="699"/>
      <c r="H10" s="701"/>
      <c r="I10" s="202" t="s">
        <v>638</v>
      </c>
      <c r="J10" s="203" t="s">
        <v>641</v>
      </c>
      <c r="K10" s="705"/>
    </row>
    <row r="11" spans="2:11" ht="13.5" thickBot="1">
      <c r="B11" s="242">
        <v>1</v>
      </c>
      <c r="C11" s="243">
        <v>34612</v>
      </c>
      <c r="D11" s="244">
        <v>3</v>
      </c>
      <c r="E11" s="245">
        <v>4</v>
      </c>
      <c r="F11" s="245">
        <v>5</v>
      </c>
      <c r="G11" s="245">
        <v>6</v>
      </c>
      <c r="H11" s="336">
        <v>7</v>
      </c>
      <c r="I11" s="337">
        <v>8</v>
      </c>
      <c r="J11" s="246">
        <v>9</v>
      </c>
      <c r="K11" s="697">
        <v>10</v>
      </c>
    </row>
    <row r="12" spans="2:11" ht="12.75">
      <c r="B12" s="247"/>
      <c r="C12" s="248" t="s">
        <v>195</v>
      </c>
      <c r="D12" s="249"/>
      <c r="E12" s="250"/>
      <c r="F12" s="251"/>
      <c r="G12" s="335"/>
      <c r="H12" s="251"/>
      <c r="I12" s="523"/>
      <c r="J12" s="523"/>
      <c r="K12" s="252"/>
    </row>
    <row r="13" spans="2:11" ht="13.5" thickBot="1">
      <c r="B13" s="487">
        <v>0</v>
      </c>
      <c r="C13" s="488" t="s">
        <v>418</v>
      </c>
      <c r="D13" s="489" t="s">
        <v>180</v>
      </c>
      <c r="E13" s="490"/>
      <c r="F13" s="471"/>
      <c r="G13" s="472"/>
      <c r="H13" s="471"/>
      <c r="I13" s="524"/>
      <c r="J13" s="524"/>
      <c r="K13" s="259"/>
    </row>
    <row r="14" spans="2:11" ht="13.5" thickBot="1">
      <c r="B14" s="494"/>
      <c r="C14" s="495" t="s">
        <v>773</v>
      </c>
      <c r="D14" s="496" t="s">
        <v>181</v>
      </c>
      <c r="E14" s="497">
        <f aca="true" t="shared" si="0" ref="E14:J14">E15+E22+E31+E36+E46</f>
        <v>1308580</v>
      </c>
      <c r="F14" s="497">
        <f t="shared" si="0"/>
        <v>1196348</v>
      </c>
      <c r="G14" s="498">
        <f t="shared" si="0"/>
        <v>1212072</v>
      </c>
      <c r="H14" s="497">
        <f t="shared" si="0"/>
        <v>1727281</v>
      </c>
      <c r="I14" s="599">
        <f t="shared" si="0"/>
        <v>1464521</v>
      </c>
      <c r="J14" s="498">
        <f t="shared" si="0"/>
        <v>1189492</v>
      </c>
      <c r="K14" s="217">
        <f>+J14/I14*100</f>
        <v>81.22054924442872</v>
      </c>
    </row>
    <row r="15" spans="2:20" ht="13.5" thickBot="1">
      <c r="B15" s="501">
        <v>1</v>
      </c>
      <c r="C15" s="495" t="s">
        <v>472</v>
      </c>
      <c r="D15" s="496" t="s">
        <v>183</v>
      </c>
      <c r="E15" s="502">
        <f aca="true" t="shared" si="1" ref="E15:J15">E16+E17+E18+E19+E20+E21</f>
        <v>38005</v>
      </c>
      <c r="F15" s="502">
        <f t="shared" si="1"/>
        <v>35818</v>
      </c>
      <c r="G15" s="503">
        <f t="shared" si="1"/>
        <v>35460</v>
      </c>
      <c r="H15" s="502">
        <f t="shared" si="1"/>
        <v>33060</v>
      </c>
      <c r="I15" s="600">
        <f t="shared" si="1"/>
        <v>33660</v>
      </c>
      <c r="J15" s="503">
        <f t="shared" si="1"/>
        <v>33660</v>
      </c>
      <c r="K15" s="217">
        <f>+J15/I15*100</f>
        <v>100</v>
      </c>
      <c r="L15" s="253"/>
      <c r="M15" s="253"/>
      <c r="N15" s="253"/>
      <c r="O15" s="253"/>
      <c r="P15" s="253"/>
      <c r="Q15" s="253"/>
      <c r="R15" s="253"/>
      <c r="S15" s="253"/>
      <c r="T15" s="253"/>
    </row>
    <row r="16" spans="2:20" ht="12.75">
      <c r="B16" s="499" t="s">
        <v>473</v>
      </c>
      <c r="C16" s="500" t="s">
        <v>474</v>
      </c>
      <c r="D16" s="493" t="s">
        <v>387</v>
      </c>
      <c r="E16" s="250">
        <v>0</v>
      </c>
      <c r="F16" s="468" t="s">
        <v>520</v>
      </c>
      <c r="G16" s="469">
        <v>0</v>
      </c>
      <c r="H16" s="588">
        <v>0</v>
      </c>
      <c r="I16" s="601">
        <v>0</v>
      </c>
      <c r="J16" s="689">
        <v>0</v>
      </c>
      <c r="K16" s="217">
        <v>0</v>
      </c>
      <c r="L16" s="253"/>
      <c r="M16" s="253"/>
      <c r="N16" s="253"/>
      <c r="O16" s="253"/>
      <c r="P16" s="253"/>
      <c r="Q16" s="253"/>
      <c r="R16" s="253"/>
      <c r="S16" s="253"/>
      <c r="T16" s="253"/>
    </row>
    <row r="17" spans="2:20" ht="25.5">
      <c r="B17" s="254" t="s">
        <v>475</v>
      </c>
      <c r="C17" s="261" t="s">
        <v>476</v>
      </c>
      <c r="D17" s="256" t="s">
        <v>388</v>
      </c>
      <c r="E17" s="257">
        <v>0</v>
      </c>
      <c r="F17" s="258" t="s">
        <v>520</v>
      </c>
      <c r="G17" s="264">
        <v>0</v>
      </c>
      <c r="H17" s="589">
        <v>0</v>
      </c>
      <c r="I17" s="602">
        <v>0</v>
      </c>
      <c r="J17" s="690">
        <v>0</v>
      </c>
      <c r="K17" s="217">
        <v>0</v>
      </c>
      <c r="L17" s="253"/>
      <c r="M17" s="253"/>
      <c r="N17" s="253"/>
      <c r="O17" s="253"/>
      <c r="P17" s="253"/>
      <c r="Q17" s="253"/>
      <c r="R17" s="253"/>
      <c r="S17" s="253"/>
      <c r="T17" s="253"/>
    </row>
    <row r="18" spans="2:20" ht="12.75">
      <c r="B18" s="254" t="s">
        <v>477</v>
      </c>
      <c r="C18" s="261" t="s">
        <v>419</v>
      </c>
      <c r="D18" s="256" t="s">
        <v>389</v>
      </c>
      <c r="E18" s="257">
        <v>0</v>
      </c>
      <c r="F18" s="258" t="s">
        <v>520</v>
      </c>
      <c r="G18" s="264">
        <v>0</v>
      </c>
      <c r="H18" s="589">
        <v>0</v>
      </c>
      <c r="I18" s="602">
        <v>0</v>
      </c>
      <c r="J18" s="690">
        <v>0</v>
      </c>
      <c r="K18" s="217">
        <v>0</v>
      </c>
      <c r="L18" s="253"/>
      <c r="M18" s="253"/>
      <c r="N18" s="253"/>
      <c r="O18" s="253"/>
      <c r="P18" s="253"/>
      <c r="Q18" s="253"/>
      <c r="R18" s="253"/>
      <c r="S18" s="253"/>
      <c r="T18" s="253"/>
    </row>
    <row r="19" spans="2:20" ht="12.75">
      <c r="B19" s="254" t="s">
        <v>478</v>
      </c>
      <c r="C19" s="261" t="s">
        <v>420</v>
      </c>
      <c r="D19" s="256" t="s">
        <v>390</v>
      </c>
      <c r="E19" s="257">
        <v>38005</v>
      </c>
      <c r="F19" s="258">
        <v>35818</v>
      </c>
      <c r="G19" s="264">
        <v>35460</v>
      </c>
      <c r="H19" s="589">
        <v>33060</v>
      </c>
      <c r="I19" s="602">
        <v>33660</v>
      </c>
      <c r="J19" s="690">
        <v>33660</v>
      </c>
      <c r="K19" s="217">
        <f>+J19/I19*100</f>
        <v>100</v>
      </c>
      <c r="L19" s="253"/>
      <c r="M19" s="253"/>
      <c r="N19" s="253"/>
      <c r="O19" s="253"/>
      <c r="P19" s="253"/>
      <c r="Q19" s="253"/>
      <c r="R19" s="253"/>
      <c r="S19" s="253"/>
      <c r="T19" s="253"/>
    </row>
    <row r="20" spans="2:20" ht="12.75">
      <c r="B20" s="254" t="s">
        <v>479</v>
      </c>
      <c r="C20" s="261" t="s">
        <v>421</v>
      </c>
      <c r="D20" s="256" t="s">
        <v>391</v>
      </c>
      <c r="E20" s="262">
        <v>0</v>
      </c>
      <c r="F20" s="258" t="s">
        <v>520</v>
      </c>
      <c r="G20" s="264">
        <v>0</v>
      </c>
      <c r="H20" s="590">
        <v>0</v>
      </c>
      <c r="I20" s="603">
        <v>0</v>
      </c>
      <c r="J20" s="691">
        <v>0</v>
      </c>
      <c r="K20" s="217">
        <v>0</v>
      </c>
      <c r="L20" s="253"/>
      <c r="M20" s="253"/>
      <c r="N20" s="253"/>
      <c r="O20" s="253"/>
      <c r="P20" s="253"/>
      <c r="Q20" s="253"/>
      <c r="R20" s="253"/>
      <c r="S20" s="253"/>
      <c r="T20" s="253"/>
    </row>
    <row r="21" spans="2:20" ht="13.5" thickBot="1">
      <c r="B21" s="487" t="s">
        <v>480</v>
      </c>
      <c r="C21" s="504" t="s">
        <v>422</v>
      </c>
      <c r="D21" s="489" t="s">
        <v>60</v>
      </c>
      <c r="E21" s="490">
        <v>0</v>
      </c>
      <c r="F21" s="471" t="s">
        <v>520</v>
      </c>
      <c r="G21" s="472">
        <v>0</v>
      </c>
      <c r="H21" s="591">
        <v>0</v>
      </c>
      <c r="I21" s="604">
        <v>0</v>
      </c>
      <c r="J21" s="524">
        <v>0</v>
      </c>
      <c r="K21" s="217">
        <v>0</v>
      </c>
      <c r="L21" s="253"/>
      <c r="M21" s="253"/>
      <c r="N21" s="253"/>
      <c r="O21" s="253"/>
      <c r="P21" s="253"/>
      <c r="Q21" s="253"/>
      <c r="R21" s="253"/>
      <c r="S21" s="253"/>
      <c r="T21" s="253"/>
    </row>
    <row r="22" spans="2:20" ht="26.25" thickBot="1">
      <c r="B22" s="501">
        <v>2</v>
      </c>
      <c r="C22" s="495" t="s">
        <v>481</v>
      </c>
      <c r="D22" s="496" t="s">
        <v>392</v>
      </c>
      <c r="E22" s="502">
        <f aca="true" t="shared" si="2" ref="E22:J22">E23+E24+E25+E26+E27+E28+E29+E30</f>
        <v>1208735</v>
      </c>
      <c r="F22" s="505">
        <f t="shared" si="2"/>
        <v>1136713</v>
      </c>
      <c r="G22" s="506">
        <f t="shared" si="2"/>
        <v>1137766</v>
      </c>
      <c r="H22" s="505">
        <f t="shared" si="2"/>
        <v>1657024</v>
      </c>
      <c r="I22" s="605">
        <f t="shared" si="2"/>
        <v>1391614</v>
      </c>
      <c r="J22" s="506">
        <f t="shared" si="2"/>
        <v>1116587</v>
      </c>
      <c r="K22" s="217">
        <f>+J22/I22*100</f>
        <v>80.23683291487438</v>
      </c>
      <c r="L22" s="253"/>
      <c r="M22" s="253"/>
      <c r="N22" s="253"/>
      <c r="O22" s="253"/>
      <c r="P22" s="253"/>
      <c r="Q22" s="253"/>
      <c r="R22" s="253"/>
      <c r="S22" s="253"/>
      <c r="T22" s="253"/>
    </row>
    <row r="23" spans="2:20" ht="12.75">
      <c r="B23" s="499" t="s">
        <v>482</v>
      </c>
      <c r="C23" s="500" t="s">
        <v>423</v>
      </c>
      <c r="D23" s="493" t="s">
        <v>393</v>
      </c>
      <c r="E23" s="250">
        <v>0</v>
      </c>
      <c r="F23" s="468" t="s">
        <v>520</v>
      </c>
      <c r="G23" s="469">
        <v>0</v>
      </c>
      <c r="H23" s="592">
        <v>0</v>
      </c>
      <c r="I23" s="606">
        <v>0</v>
      </c>
      <c r="J23" s="692">
        <v>0</v>
      </c>
      <c r="K23" s="217">
        <v>0</v>
      </c>
      <c r="L23" s="253"/>
      <c r="M23" s="253"/>
      <c r="N23" s="253"/>
      <c r="O23" s="253"/>
      <c r="P23" s="253"/>
      <c r="Q23" s="253"/>
      <c r="R23" s="253"/>
      <c r="S23" s="253"/>
      <c r="T23" s="253"/>
    </row>
    <row r="24" spans="2:20" ht="12.75">
      <c r="B24" s="254" t="s">
        <v>483</v>
      </c>
      <c r="C24" s="261" t="s">
        <v>424</v>
      </c>
      <c r="D24" s="256" t="s">
        <v>182</v>
      </c>
      <c r="E24" s="257">
        <v>419047</v>
      </c>
      <c r="F24" s="258">
        <v>405745</v>
      </c>
      <c r="G24" s="264">
        <v>374570</v>
      </c>
      <c r="H24" s="593">
        <v>348970</v>
      </c>
      <c r="I24" s="607">
        <v>355370</v>
      </c>
      <c r="J24" s="693">
        <v>355370</v>
      </c>
      <c r="K24" s="217">
        <f>+J24/I24*100</f>
        <v>100</v>
      </c>
      <c r="L24" s="253"/>
      <c r="M24" s="253"/>
      <c r="N24" s="253"/>
      <c r="O24" s="253"/>
      <c r="P24" s="253"/>
      <c r="Q24" s="253"/>
      <c r="R24" s="253"/>
      <c r="S24" s="253"/>
      <c r="T24" s="253"/>
    </row>
    <row r="25" spans="2:20" ht="12.75">
      <c r="B25" s="254" t="s">
        <v>484</v>
      </c>
      <c r="C25" s="261" t="s">
        <v>425</v>
      </c>
      <c r="D25" s="256" t="s">
        <v>394</v>
      </c>
      <c r="E25" s="257">
        <v>789636</v>
      </c>
      <c r="F25" s="258">
        <v>725380</v>
      </c>
      <c r="G25" s="264">
        <v>736600</v>
      </c>
      <c r="H25" s="589">
        <v>1283058</v>
      </c>
      <c r="I25" s="602">
        <v>1010848</v>
      </c>
      <c r="J25" s="690">
        <v>735821</v>
      </c>
      <c r="K25" s="217">
        <f>+J25/I25*100</f>
        <v>72.7924475292032</v>
      </c>
      <c r="L25" s="253"/>
      <c r="M25" s="253"/>
      <c r="N25" s="253"/>
      <c r="O25" s="253"/>
      <c r="P25" s="253"/>
      <c r="Q25" s="253"/>
      <c r="R25" s="253"/>
      <c r="S25" s="253"/>
      <c r="T25" s="253"/>
    </row>
    <row r="26" spans="2:20" ht="12.75">
      <c r="B26" s="254" t="s">
        <v>485</v>
      </c>
      <c r="C26" s="261" t="s">
        <v>426</v>
      </c>
      <c r="D26" s="256" t="s">
        <v>232</v>
      </c>
      <c r="E26" s="262">
        <v>0</v>
      </c>
      <c r="F26" s="258" t="s">
        <v>520</v>
      </c>
      <c r="G26" s="264">
        <v>21008</v>
      </c>
      <c r="H26" s="593">
        <v>19408</v>
      </c>
      <c r="I26" s="607">
        <v>19808</v>
      </c>
      <c r="J26" s="693">
        <v>19808</v>
      </c>
      <c r="K26" s="217">
        <f>+J26/I26*100</f>
        <v>100</v>
      </c>
      <c r="L26" s="253"/>
      <c r="M26" s="658"/>
      <c r="N26" s="253"/>
      <c r="O26" s="253"/>
      <c r="P26" s="253"/>
      <c r="Q26" s="253"/>
      <c r="R26" s="253"/>
      <c r="S26" s="253"/>
      <c r="T26" s="253"/>
    </row>
    <row r="27" spans="2:20" ht="12.75">
      <c r="B27" s="254" t="s">
        <v>486</v>
      </c>
      <c r="C27" s="261" t="s">
        <v>427</v>
      </c>
      <c r="D27" s="256" t="s">
        <v>233</v>
      </c>
      <c r="E27" s="257">
        <v>0</v>
      </c>
      <c r="F27" s="258">
        <v>5588</v>
      </c>
      <c r="G27" s="264">
        <v>5588</v>
      </c>
      <c r="H27" s="593">
        <v>5588</v>
      </c>
      <c r="I27" s="607">
        <v>5588</v>
      </c>
      <c r="J27" s="693">
        <v>5588</v>
      </c>
      <c r="K27" s="217">
        <f>+J27/I27*100</f>
        <v>100</v>
      </c>
      <c r="L27" s="253"/>
      <c r="M27" s="658"/>
      <c r="N27" s="253"/>
      <c r="O27" s="253"/>
      <c r="P27" s="253"/>
      <c r="Q27" s="253"/>
      <c r="R27" s="253"/>
      <c r="S27" s="253"/>
      <c r="T27" s="253"/>
    </row>
    <row r="28" spans="2:20" ht="12.75">
      <c r="B28" s="254" t="s">
        <v>487</v>
      </c>
      <c r="C28" s="261" t="s">
        <v>488</v>
      </c>
      <c r="D28" s="256" t="s">
        <v>234</v>
      </c>
      <c r="E28" s="257">
        <v>52</v>
      </c>
      <c r="F28" s="258">
        <v>0</v>
      </c>
      <c r="G28" s="264">
        <v>0</v>
      </c>
      <c r="H28" s="593">
        <v>0</v>
      </c>
      <c r="I28" s="607">
        <v>0</v>
      </c>
      <c r="J28" s="693">
        <v>0</v>
      </c>
      <c r="K28" s="217">
        <v>0</v>
      </c>
      <c r="L28" s="253"/>
      <c r="M28" s="658"/>
      <c r="N28" s="253"/>
      <c r="O28" s="253"/>
      <c r="P28" s="253"/>
      <c r="Q28" s="253"/>
      <c r="R28" s="253"/>
      <c r="S28" s="253"/>
      <c r="T28" s="253"/>
    </row>
    <row r="29" spans="2:20" ht="12.75">
      <c r="B29" s="254" t="s">
        <v>0</v>
      </c>
      <c r="C29" s="261" t="s">
        <v>1</v>
      </c>
      <c r="D29" s="256" t="s">
        <v>235</v>
      </c>
      <c r="E29" s="257">
        <v>0</v>
      </c>
      <c r="F29" s="258" t="s">
        <v>520</v>
      </c>
      <c r="G29" s="264">
        <v>0</v>
      </c>
      <c r="H29" s="593">
        <v>0</v>
      </c>
      <c r="I29" s="607">
        <v>0</v>
      </c>
      <c r="J29" s="693">
        <v>0</v>
      </c>
      <c r="K29" s="217">
        <v>0</v>
      </c>
      <c r="L29" s="253"/>
      <c r="M29" s="253"/>
      <c r="N29" s="253"/>
      <c r="O29" s="253"/>
      <c r="P29" s="253"/>
      <c r="Q29" s="253"/>
      <c r="R29" s="253"/>
      <c r="S29" s="253"/>
      <c r="T29" s="253"/>
    </row>
    <row r="30" spans="2:20" ht="13.5" thickBot="1">
      <c r="B30" s="487" t="s">
        <v>2</v>
      </c>
      <c r="C30" s="504" t="s">
        <v>431</v>
      </c>
      <c r="D30" s="489" t="s">
        <v>236</v>
      </c>
      <c r="E30" s="490">
        <v>0</v>
      </c>
      <c r="F30" s="471" t="s">
        <v>520</v>
      </c>
      <c r="G30" s="472">
        <v>0</v>
      </c>
      <c r="H30" s="594">
        <v>0</v>
      </c>
      <c r="I30" s="608">
        <v>0</v>
      </c>
      <c r="J30" s="694">
        <v>0</v>
      </c>
      <c r="K30" s="217">
        <v>0</v>
      </c>
      <c r="L30" s="253"/>
      <c r="M30" s="253"/>
      <c r="N30" s="253"/>
      <c r="O30" s="253"/>
      <c r="P30" s="253"/>
      <c r="Q30" s="253"/>
      <c r="R30" s="253"/>
      <c r="S30" s="253"/>
      <c r="T30" s="253"/>
    </row>
    <row r="31" spans="2:20" ht="13.5" thickBot="1">
      <c r="B31" s="501">
        <v>3</v>
      </c>
      <c r="C31" s="495" t="s">
        <v>3</v>
      </c>
      <c r="D31" s="496" t="s">
        <v>238</v>
      </c>
      <c r="E31" s="502">
        <f aca="true" t="shared" si="3" ref="E31:J31">E32+E33+E34+E35</f>
        <v>0</v>
      </c>
      <c r="F31" s="505">
        <f t="shared" si="3"/>
        <v>0</v>
      </c>
      <c r="G31" s="506">
        <f t="shared" si="3"/>
        <v>0</v>
      </c>
      <c r="H31" s="505">
        <f t="shared" si="3"/>
        <v>0</v>
      </c>
      <c r="I31" s="605">
        <f t="shared" si="3"/>
        <v>0</v>
      </c>
      <c r="J31" s="506">
        <f t="shared" si="3"/>
        <v>0</v>
      </c>
      <c r="K31" s="217">
        <v>0</v>
      </c>
      <c r="L31" s="253"/>
      <c r="M31" s="253"/>
      <c r="N31" s="253"/>
      <c r="O31" s="253"/>
      <c r="P31" s="253"/>
      <c r="Q31" s="253"/>
      <c r="R31" s="253"/>
      <c r="S31" s="253"/>
      <c r="T31" s="253"/>
    </row>
    <row r="32" spans="2:20" ht="12.75">
      <c r="B32" s="499" t="s">
        <v>4</v>
      </c>
      <c r="C32" s="500" t="s">
        <v>433</v>
      </c>
      <c r="D32" s="493" t="s">
        <v>239</v>
      </c>
      <c r="E32" s="507">
        <v>0</v>
      </c>
      <c r="F32" s="468" t="s">
        <v>520</v>
      </c>
      <c r="G32" s="469">
        <v>0</v>
      </c>
      <c r="H32" s="468">
        <v>0</v>
      </c>
      <c r="I32" s="609">
        <v>0</v>
      </c>
      <c r="J32" s="692">
        <v>0</v>
      </c>
      <c r="K32" s="217">
        <v>0</v>
      </c>
      <c r="L32" s="253"/>
      <c r="M32" s="253"/>
      <c r="N32" s="253"/>
      <c r="O32" s="253"/>
      <c r="P32" s="253"/>
      <c r="Q32" s="253"/>
      <c r="R32" s="253"/>
      <c r="S32" s="253"/>
      <c r="T32" s="253"/>
    </row>
    <row r="33" spans="2:20" ht="12.75">
      <c r="B33" s="254" t="s">
        <v>5</v>
      </c>
      <c r="C33" s="261" t="s">
        <v>435</v>
      </c>
      <c r="D33" s="256" t="s">
        <v>240</v>
      </c>
      <c r="E33" s="262">
        <v>0</v>
      </c>
      <c r="F33" s="258" t="s">
        <v>520</v>
      </c>
      <c r="G33" s="264">
        <v>0</v>
      </c>
      <c r="H33" s="258">
        <v>0</v>
      </c>
      <c r="I33" s="610">
        <v>0</v>
      </c>
      <c r="J33" s="693">
        <v>0</v>
      </c>
      <c r="K33" s="217">
        <v>0</v>
      </c>
      <c r="L33" s="253"/>
      <c r="M33" s="253"/>
      <c r="N33" s="253"/>
      <c r="O33" s="253"/>
      <c r="P33" s="253"/>
      <c r="Q33" s="253"/>
      <c r="R33" s="253"/>
      <c r="S33" s="253"/>
      <c r="T33" s="253"/>
    </row>
    <row r="34" spans="2:20" ht="12.75">
      <c r="B34" s="254" t="s">
        <v>6</v>
      </c>
      <c r="C34" s="261" t="s">
        <v>437</v>
      </c>
      <c r="D34" s="256" t="s">
        <v>241</v>
      </c>
      <c r="E34" s="257">
        <v>0</v>
      </c>
      <c r="F34" s="258" t="s">
        <v>520</v>
      </c>
      <c r="G34" s="264">
        <v>0</v>
      </c>
      <c r="H34" s="258">
        <v>0</v>
      </c>
      <c r="I34" s="610">
        <v>0</v>
      </c>
      <c r="J34" s="693">
        <v>0</v>
      </c>
      <c r="K34" s="217">
        <v>0</v>
      </c>
      <c r="L34" s="253"/>
      <c r="M34" s="253"/>
      <c r="N34" s="253"/>
      <c r="O34" s="253"/>
      <c r="P34" s="253"/>
      <c r="Q34" s="253"/>
      <c r="R34" s="253"/>
      <c r="S34" s="253"/>
      <c r="T34" s="253"/>
    </row>
    <row r="35" spans="2:20" ht="13.5" thickBot="1">
      <c r="B35" s="487" t="s">
        <v>7</v>
      </c>
      <c r="C35" s="504" t="s">
        <v>439</v>
      </c>
      <c r="D35" s="489" t="s">
        <v>242</v>
      </c>
      <c r="E35" s="508">
        <v>0</v>
      </c>
      <c r="F35" s="471" t="s">
        <v>520</v>
      </c>
      <c r="G35" s="472">
        <v>0</v>
      </c>
      <c r="H35" s="471">
        <v>0</v>
      </c>
      <c r="I35" s="611">
        <v>0</v>
      </c>
      <c r="J35" s="694">
        <v>0</v>
      </c>
      <c r="K35" s="217">
        <v>0</v>
      </c>
      <c r="L35" s="253"/>
      <c r="M35" s="253"/>
      <c r="N35" s="253"/>
      <c r="O35" s="253"/>
      <c r="P35" s="253"/>
      <c r="Q35" s="253"/>
      <c r="R35" s="253"/>
      <c r="S35" s="253"/>
      <c r="T35" s="253"/>
    </row>
    <row r="36" spans="2:20" ht="26.25" thickBot="1">
      <c r="B36" s="501" t="s">
        <v>8</v>
      </c>
      <c r="C36" s="495" t="s">
        <v>9</v>
      </c>
      <c r="D36" s="496" t="s">
        <v>243</v>
      </c>
      <c r="E36" s="502">
        <f aca="true" t="shared" si="4" ref="E36:J36">E37+E38+E39+E40+E41+E42+E43+E44+E45</f>
        <v>57881</v>
      </c>
      <c r="F36" s="505">
        <f t="shared" si="4"/>
        <v>19858</v>
      </c>
      <c r="G36" s="506">
        <f t="shared" si="4"/>
        <v>12283</v>
      </c>
      <c r="H36" s="505">
        <f t="shared" si="4"/>
        <v>10000</v>
      </c>
      <c r="I36" s="605">
        <f t="shared" si="4"/>
        <v>12050</v>
      </c>
      <c r="J36" s="506">
        <f t="shared" si="4"/>
        <v>12124</v>
      </c>
      <c r="K36" s="217">
        <f>+J36/I36*100</f>
        <v>100.61410788381741</v>
      </c>
      <c r="L36" s="253"/>
      <c r="M36" s="253"/>
      <c r="N36" s="253"/>
      <c r="O36" s="253"/>
      <c r="P36" s="253"/>
      <c r="Q36" s="253"/>
      <c r="R36" s="253"/>
      <c r="S36" s="253"/>
      <c r="T36" s="253"/>
    </row>
    <row r="37" spans="2:20" ht="12.75">
      <c r="B37" s="499" t="s">
        <v>10</v>
      </c>
      <c r="C37" s="500" t="s">
        <v>441</v>
      </c>
      <c r="D37" s="493" t="s">
        <v>244</v>
      </c>
      <c r="E37" s="250">
        <v>0</v>
      </c>
      <c r="F37" s="468" t="s">
        <v>520</v>
      </c>
      <c r="G37" s="469">
        <v>0</v>
      </c>
      <c r="H37" s="468">
        <v>0</v>
      </c>
      <c r="I37" s="609">
        <v>0</v>
      </c>
      <c r="J37" s="692">
        <v>0</v>
      </c>
      <c r="K37" s="217">
        <v>0</v>
      </c>
      <c r="L37" s="253"/>
      <c r="M37" s="253"/>
      <c r="N37" s="253"/>
      <c r="O37" s="253"/>
      <c r="P37" s="253"/>
      <c r="Q37" s="253"/>
      <c r="R37" s="253"/>
      <c r="S37" s="253"/>
      <c r="T37" s="253"/>
    </row>
    <row r="38" spans="2:20" ht="12.75">
      <c r="B38" s="254" t="s">
        <v>11</v>
      </c>
      <c r="C38" s="261" t="s">
        <v>12</v>
      </c>
      <c r="D38" s="256" t="s">
        <v>428</v>
      </c>
      <c r="E38" s="262">
        <v>0</v>
      </c>
      <c r="F38" s="258" t="s">
        <v>520</v>
      </c>
      <c r="G38" s="264">
        <v>0</v>
      </c>
      <c r="H38" s="258">
        <v>0</v>
      </c>
      <c r="I38" s="610">
        <v>0</v>
      </c>
      <c r="J38" s="693">
        <v>0</v>
      </c>
      <c r="K38" s="217">
        <v>0</v>
      </c>
      <c r="L38" s="253"/>
      <c r="M38" s="253"/>
      <c r="N38" s="253"/>
      <c r="O38" s="253"/>
      <c r="P38" s="253"/>
      <c r="Q38" s="253"/>
      <c r="R38" s="253"/>
      <c r="S38" s="253"/>
      <c r="T38" s="253"/>
    </row>
    <row r="39" spans="2:20" ht="25.5">
      <c r="B39" s="254" t="s">
        <v>13</v>
      </c>
      <c r="C39" s="261" t="s">
        <v>14</v>
      </c>
      <c r="D39" s="256" t="s">
        <v>429</v>
      </c>
      <c r="E39" s="257">
        <v>0</v>
      </c>
      <c r="F39" s="258" t="s">
        <v>520</v>
      </c>
      <c r="G39" s="264">
        <v>0</v>
      </c>
      <c r="H39" s="258">
        <v>0</v>
      </c>
      <c r="I39" s="610">
        <v>0</v>
      </c>
      <c r="J39" s="693">
        <v>0</v>
      </c>
      <c r="K39" s="217">
        <v>0</v>
      </c>
      <c r="L39" s="253"/>
      <c r="M39" s="253"/>
      <c r="N39" s="253"/>
      <c r="O39" s="253"/>
      <c r="P39" s="253"/>
      <c r="Q39" s="253"/>
      <c r="R39" s="253"/>
      <c r="S39" s="253"/>
      <c r="T39" s="253"/>
    </row>
    <row r="40" spans="2:20" ht="25.5">
      <c r="B40" s="254" t="s">
        <v>15</v>
      </c>
      <c r="C40" s="261" t="s">
        <v>16</v>
      </c>
      <c r="D40" s="256" t="s">
        <v>430</v>
      </c>
      <c r="E40" s="257">
        <v>0</v>
      </c>
      <c r="F40" s="258" t="s">
        <v>520</v>
      </c>
      <c r="G40" s="264">
        <v>0</v>
      </c>
      <c r="H40" s="258">
        <v>0</v>
      </c>
      <c r="I40" s="610">
        <v>0</v>
      </c>
      <c r="J40" s="693">
        <v>0</v>
      </c>
      <c r="K40" s="217">
        <v>0</v>
      </c>
      <c r="L40" s="253"/>
      <c r="M40" s="253"/>
      <c r="N40" s="253"/>
      <c r="O40" s="253"/>
      <c r="P40" s="253"/>
      <c r="Q40" s="253"/>
      <c r="R40" s="253"/>
      <c r="S40" s="253"/>
      <c r="T40" s="253"/>
    </row>
    <row r="41" spans="2:20" ht="25.5">
      <c r="B41" s="254" t="s">
        <v>15</v>
      </c>
      <c r="C41" s="261" t="s">
        <v>17</v>
      </c>
      <c r="D41" s="256" t="s">
        <v>432</v>
      </c>
      <c r="E41" s="257">
        <v>0</v>
      </c>
      <c r="F41" s="258" t="s">
        <v>520</v>
      </c>
      <c r="G41" s="264">
        <v>0</v>
      </c>
      <c r="H41" s="258">
        <v>0</v>
      </c>
      <c r="I41" s="610">
        <v>0</v>
      </c>
      <c r="J41" s="693">
        <v>0</v>
      </c>
      <c r="K41" s="217">
        <v>0</v>
      </c>
      <c r="L41" s="253"/>
      <c r="M41" s="253"/>
      <c r="N41" s="253"/>
      <c r="O41" s="253"/>
      <c r="P41" s="253"/>
      <c r="Q41" s="253"/>
      <c r="R41" s="253"/>
      <c r="S41" s="253"/>
      <c r="T41" s="253"/>
    </row>
    <row r="42" spans="2:11" ht="12.75">
      <c r="B42" s="254" t="s">
        <v>18</v>
      </c>
      <c r="C42" s="261" t="s">
        <v>19</v>
      </c>
      <c r="D42" s="256" t="s">
        <v>445</v>
      </c>
      <c r="E42" s="257">
        <v>0</v>
      </c>
      <c r="F42" s="258" t="s">
        <v>520</v>
      </c>
      <c r="G42" s="264">
        <v>0</v>
      </c>
      <c r="H42" s="258">
        <v>0</v>
      </c>
      <c r="I42" s="610">
        <v>0</v>
      </c>
      <c r="J42" s="693">
        <v>0</v>
      </c>
      <c r="K42" s="217">
        <v>0</v>
      </c>
    </row>
    <row r="43" spans="2:11" ht="12.75">
      <c r="B43" s="254" t="s">
        <v>18</v>
      </c>
      <c r="C43" s="261" t="s">
        <v>20</v>
      </c>
      <c r="D43" s="256" t="s">
        <v>447</v>
      </c>
      <c r="E43" s="257">
        <v>0</v>
      </c>
      <c r="F43" s="258" t="s">
        <v>520</v>
      </c>
      <c r="G43" s="264">
        <v>0</v>
      </c>
      <c r="H43" s="258">
        <v>0</v>
      </c>
      <c r="I43" s="610">
        <v>0</v>
      </c>
      <c r="J43" s="693">
        <v>0</v>
      </c>
      <c r="K43" s="217">
        <v>0</v>
      </c>
    </row>
    <row r="44" spans="2:11" ht="12.75">
      <c r="B44" s="254" t="s">
        <v>21</v>
      </c>
      <c r="C44" s="261" t="s">
        <v>22</v>
      </c>
      <c r="D44" s="256" t="s">
        <v>434</v>
      </c>
      <c r="E44" s="257">
        <v>0</v>
      </c>
      <c r="F44" s="258" t="s">
        <v>520</v>
      </c>
      <c r="G44" s="264">
        <v>0</v>
      </c>
      <c r="H44" s="258">
        <v>0</v>
      </c>
      <c r="I44" s="610">
        <v>0</v>
      </c>
      <c r="J44" s="693">
        <v>0</v>
      </c>
      <c r="K44" s="217">
        <v>0</v>
      </c>
    </row>
    <row r="45" spans="2:11" ht="13.5" thickBot="1">
      <c r="B45" s="487" t="s">
        <v>23</v>
      </c>
      <c r="C45" s="504" t="s">
        <v>24</v>
      </c>
      <c r="D45" s="489" t="s">
        <v>450</v>
      </c>
      <c r="E45" s="490">
        <v>57881</v>
      </c>
      <c r="F45" s="471">
        <v>19858</v>
      </c>
      <c r="G45" s="472">
        <v>12283</v>
      </c>
      <c r="H45" s="594">
        <v>10000</v>
      </c>
      <c r="I45" s="612">
        <v>12050</v>
      </c>
      <c r="J45" s="694">
        <v>12124</v>
      </c>
      <c r="K45" s="217">
        <f>+J45/I45*100</f>
        <v>100.61410788381741</v>
      </c>
    </row>
    <row r="46" spans="2:11" ht="26.25" thickBot="1">
      <c r="B46" s="501">
        <v>5</v>
      </c>
      <c r="C46" s="495" t="s">
        <v>25</v>
      </c>
      <c r="D46" s="496" t="s">
        <v>452</v>
      </c>
      <c r="E46" s="502">
        <f aca="true" t="shared" si="5" ref="E46:J46">E47+E48+E49+E50+E51+E52+E53</f>
        <v>3959</v>
      </c>
      <c r="F46" s="505">
        <f t="shared" si="5"/>
        <v>3959</v>
      </c>
      <c r="G46" s="506">
        <f t="shared" si="5"/>
        <v>26563</v>
      </c>
      <c r="H46" s="505">
        <f t="shared" si="5"/>
        <v>27197</v>
      </c>
      <c r="I46" s="605">
        <f t="shared" si="5"/>
        <v>27197</v>
      </c>
      <c r="J46" s="506">
        <f t="shared" si="5"/>
        <v>27121</v>
      </c>
      <c r="K46" s="217">
        <f>+J46/I46*100</f>
        <v>99.72055741442071</v>
      </c>
    </row>
    <row r="47" spans="2:11" ht="12.75">
      <c r="B47" s="499" t="s">
        <v>26</v>
      </c>
      <c r="C47" s="500" t="s">
        <v>27</v>
      </c>
      <c r="D47" s="493" t="s">
        <v>453</v>
      </c>
      <c r="E47" s="507">
        <v>0</v>
      </c>
      <c r="F47" s="468">
        <v>0</v>
      </c>
      <c r="G47" s="469">
        <v>0</v>
      </c>
      <c r="H47" s="468">
        <v>0</v>
      </c>
      <c r="I47" s="613">
        <v>0</v>
      </c>
      <c r="J47" s="695">
        <v>0</v>
      </c>
      <c r="K47" s="217">
        <v>0</v>
      </c>
    </row>
    <row r="48" spans="2:11" ht="12.75">
      <c r="B48" s="254" t="s">
        <v>518</v>
      </c>
      <c r="C48" s="261" t="s">
        <v>28</v>
      </c>
      <c r="D48" s="256" t="s">
        <v>454</v>
      </c>
      <c r="E48" s="262">
        <v>0</v>
      </c>
      <c r="F48" s="258" t="s">
        <v>520</v>
      </c>
      <c r="G48" s="264">
        <v>0</v>
      </c>
      <c r="H48" s="258">
        <v>0</v>
      </c>
      <c r="I48" s="610">
        <v>0</v>
      </c>
      <c r="J48" s="691">
        <v>0</v>
      </c>
      <c r="K48" s="217">
        <v>0</v>
      </c>
    </row>
    <row r="49" spans="2:11" ht="12.75">
      <c r="B49" s="254" t="s">
        <v>29</v>
      </c>
      <c r="C49" s="261" t="s">
        <v>489</v>
      </c>
      <c r="D49" s="256" t="s">
        <v>436</v>
      </c>
      <c r="E49" s="257">
        <v>0</v>
      </c>
      <c r="F49" s="258" t="s">
        <v>520</v>
      </c>
      <c r="G49" s="264">
        <v>0</v>
      </c>
      <c r="H49" s="258">
        <v>0</v>
      </c>
      <c r="I49" s="610">
        <v>0</v>
      </c>
      <c r="J49" s="690">
        <v>0</v>
      </c>
      <c r="K49" s="217">
        <v>0</v>
      </c>
    </row>
    <row r="50" spans="2:11" ht="12.75">
      <c r="B50" s="254" t="s">
        <v>490</v>
      </c>
      <c r="C50" s="261" t="s">
        <v>338</v>
      </c>
      <c r="D50" s="256" t="s">
        <v>438</v>
      </c>
      <c r="E50" s="262">
        <v>0</v>
      </c>
      <c r="F50" s="258" t="s">
        <v>520</v>
      </c>
      <c r="G50" s="264">
        <v>0</v>
      </c>
      <c r="H50" s="258">
        <v>0</v>
      </c>
      <c r="I50" s="610">
        <v>0</v>
      </c>
      <c r="J50" s="691">
        <v>0</v>
      </c>
      <c r="K50" s="217">
        <v>0</v>
      </c>
    </row>
    <row r="51" spans="2:11" ht="12.75">
      <c r="B51" s="254" t="s">
        <v>339</v>
      </c>
      <c r="C51" s="261" t="s">
        <v>340</v>
      </c>
      <c r="D51" s="256" t="s">
        <v>275</v>
      </c>
      <c r="E51" s="257">
        <v>0</v>
      </c>
      <c r="F51" s="258" t="s">
        <v>520</v>
      </c>
      <c r="G51" s="264">
        <v>0</v>
      </c>
      <c r="H51" s="258">
        <v>0</v>
      </c>
      <c r="I51" s="610">
        <v>0</v>
      </c>
      <c r="J51" s="690">
        <v>0</v>
      </c>
      <c r="K51" s="217">
        <v>0</v>
      </c>
    </row>
    <row r="52" spans="2:11" ht="12.75">
      <c r="B52" s="254" t="s">
        <v>341</v>
      </c>
      <c r="C52" s="261" t="s">
        <v>342</v>
      </c>
      <c r="D52" s="256" t="s">
        <v>440</v>
      </c>
      <c r="E52" s="257">
        <v>0</v>
      </c>
      <c r="F52" s="258" t="s">
        <v>520</v>
      </c>
      <c r="G52" s="264">
        <v>0</v>
      </c>
      <c r="H52" s="258">
        <v>0</v>
      </c>
      <c r="I52" s="610">
        <v>0</v>
      </c>
      <c r="J52" s="690">
        <v>0</v>
      </c>
      <c r="K52" s="217">
        <v>0</v>
      </c>
    </row>
    <row r="53" spans="2:11" ht="12.75">
      <c r="B53" s="254" t="s">
        <v>343</v>
      </c>
      <c r="C53" s="261" t="s">
        <v>344</v>
      </c>
      <c r="D53" s="256" t="s">
        <v>442</v>
      </c>
      <c r="E53" s="262">
        <v>3959</v>
      </c>
      <c r="F53" s="258">
        <v>3959</v>
      </c>
      <c r="G53" s="264">
        <v>26563</v>
      </c>
      <c r="H53" s="590">
        <v>27197</v>
      </c>
      <c r="I53" s="603">
        <v>27197</v>
      </c>
      <c r="J53" s="691">
        <v>27121</v>
      </c>
      <c r="K53" s="217">
        <f>+J53/I53*100</f>
        <v>99.72055741442071</v>
      </c>
    </row>
    <row r="54" spans="2:11" ht="13.5" thickBot="1">
      <c r="B54" s="509">
        <v>288</v>
      </c>
      <c r="C54" s="488" t="s">
        <v>277</v>
      </c>
      <c r="D54" s="489" t="s">
        <v>443</v>
      </c>
      <c r="E54" s="490">
        <v>0</v>
      </c>
      <c r="F54" s="471">
        <v>60573</v>
      </c>
      <c r="G54" s="472">
        <v>52551</v>
      </c>
      <c r="H54" s="591">
        <v>52551</v>
      </c>
      <c r="I54" s="614">
        <v>52551</v>
      </c>
      <c r="J54" s="524">
        <v>52551</v>
      </c>
      <c r="K54" s="217">
        <f>+J54/I54*100</f>
        <v>100</v>
      </c>
    </row>
    <row r="55" spans="2:11" ht="26.25" thickBot="1">
      <c r="B55" s="501"/>
      <c r="C55" s="495" t="s">
        <v>345</v>
      </c>
      <c r="D55" s="496" t="s">
        <v>444</v>
      </c>
      <c r="E55" s="502">
        <f aca="true" t="shared" si="6" ref="E55:J55">E56+E63+E71+E72++E73+E74+E80+E81+E82</f>
        <v>819664</v>
      </c>
      <c r="F55" s="505">
        <f t="shared" si="6"/>
        <v>1026839</v>
      </c>
      <c r="G55" s="506">
        <f t="shared" si="6"/>
        <v>1050538</v>
      </c>
      <c r="H55" s="505">
        <f t="shared" si="6"/>
        <v>998658</v>
      </c>
      <c r="I55" s="615">
        <f t="shared" si="6"/>
        <v>1080894</v>
      </c>
      <c r="J55" s="506">
        <f t="shared" si="6"/>
        <v>1144414</v>
      </c>
      <c r="K55" s="217">
        <f>+J55/I55*100</f>
        <v>105.87661694856294</v>
      </c>
    </row>
    <row r="56" spans="2:11" ht="13.5" thickBot="1">
      <c r="B56" s="501" t="s">
        <v>278</v>
      </c>
      <c r="C56" s="495" t="s">
        <v>346</v>
      </c>
      <c r="D56" s="496" t="s">
        <v>446</v>
      </c>
      <c r="E56" s="502">
        <f aca="true" t="shared" si="7" ref="E56:J56">E57+E58+E59+E60+E61+E62</f>
        <v>545074</v>
      </c>
      <c r="F56" s="505">
        <f t="shared" si="7"/>
        <v>672297</v>
      </c>
      <c r="G56" s="506">
        <f t="shared" si="7"/>
        <v>748606</v>
      </c>
      <c r="H56" s="505">
        <f t="shared" si="7"/>
        <v>615000</v>
      </c>
      <c r="I56" s="616">
        <f t="shared" si="7"/>
        <v>750000</v>
      </c>
      <c r="J56" s="506">
        <f t="shared" si="7"/>
        <v>807389</v>
      </c>
      <c r="K56" s="217">
        <f>+J56/I56*100</f>
        <v>107.65186666666666</v>
      </c>
    </row>
    <row r="57" spans="2:11" ht="12.75">
      <c r="B57" s="499">
        <v>10</v>
      </c>
      <c r="C57" s="500" t="s">
        <v>347</v>
      </c>
      <c r="D57" s="493" t="s">
        <v>448</v>
      </c>
      <c r="E57" s="507">
        <v>542474</v>
      </c>
      <c r="F57" s="468">
        <v>670833</v>
      </c>
      <c r="G57" s="469">
        <v>745515</v>
      </c>
      <c r="H57" s="595">
        <v>600000</v>
      </c>
      <c r="I57" s="617">
        <v>730000</v>
      </c>
      <c r="J57" s="695">
        <v>770714</v>
      </c>
      <c r="K57" s="217">
        <f>+J57/I57*100</f>
        <v>105.57726027397261</v>
      </c>
    </row>
    <row r="58" spans="2:11" ht="12.75">
      <c r="B58" s="254">
        <v>11</v>
      </c>
      <c r="C58" s="261" t="s">
        <v>279</v>
      </c>
      <c r="D58" s="256" t="s">
        <v>449</v>
      </c>
      <c r="E58" s="257">
        <v>0</v>
      </c>
      <c r="F58" s="258" t="s">
        <v>520</v>
      </c>
      <c r="G58" s="264">
        <v>0</v>
      </c>
      <c r="H58" s="258">
        <v>0</v>
      </c>
      <c r="I58" s="610">
        <v>0</v>
      </c>
      <c r="J58" s="690">
        <v>0</v>
      </c>
      <c r="K58" s="217">
        <v>0</v>
      </c>
    </row>
    <row r="59" spans="2:11" ht="12.75">
      <c r="B59" s="254">
        <v>12</v>
      </c>
      <c r="C59" s="261" t="s">
        <v>280</v>
      </c>
      <c r="D59" s="256" t="s">
        <v>283</v>
      </c>
      <c r="E59" s="257">
        <v>0</v>
      </c>
      <c r="F59" s="258" t="s">
        <v>520</v>
      </c>
      <c r="G59" s="264">
        <v>0</v>
      </c>
      <c r="H59" s="258">
        <v>0</v>
      </c>
      <c r="I59" s="610">
        <v>0</v>
      </c>
      <c r="J59" s="690">
        <v>0</v>
      </c>
      <c r="K59" s="217">
        <v>0</v>
      </c>
    </row>
    <row r="60" spans="2:11" ht="12.75">
      <c r="B60" s="254">
        <v>13</v>
      </c>
      <c r="C60" s="261" t="s">
        <v>282</v>
      </c>
      <c r="D60" s="256" t="s">
        <v>451</v>
      </c>
      <c r="E60" s="257">
        <v>0</v>
      </c>
      <c r="F60" s="258" t="s">
        <v>520</v>
      </c>
      <c r="G60" s="264">
        <v>0</v>
      </c>
      <c r="H60" s="258">
        <v>0</v>
      </c>
      <c r="I60" s="610">
        <v>0</v>
      </c>
      <c r="J60" s="690">
        <v>0</v>
      </c>
      <c r="K60" s="217">
        <v>0</v>
      </c>
    </row>
    <row r="61" spans="2:11" ht="12.75">
      <c r="B61" s="254">
        <v>14</v>
      </c>
      <c r="C61" s="261" t="s">
        <v>348</v>
      </c>
      <c r="D61" s="256" t="s">
        <v>286</v>
      </c>
      <c r="E61" s="262">
        <v>0</v>
      </c>
      <c r="F61" s="258" t="s">
        <v>520</v>
      </c>
      <c r="G61" s="264">
        <v>0</v>
      </c>
      <c r="H61" s="258">
        <v>0</v>
      </c>
      <c r="I61" s="610">
        <v>0</v>
      </c>
      <c r="J61" s="691">
        <v>0</v>
      </c>
      <c r="K61" s="217">
        <v>0</v>
      </c>
    </row>
    <row r="62" spans="2:11" ht="13.5" thickBot="1">
      <c r="B62" s="487">
        <v>15</v>
      </c>
      <c r="C62" s="510" t="s">
        <v>285</v>
      </c>
      <c r="D62" s="489" t="s">
        <v>287</v>
      </c>
      <c r="E62" s="490">
        <v>2600</v>
      </c>
      <c r="F62" s="471">
        <v>1464</v>
      </c>
      <c r="G62" s="472">
        <v>3091</v>
      </c>
      <c r="H62" s="591">
        <v>15000</v>
      </c>
      <c r="I62" s="614">
        <v>20000</v>
      </c>
      <c r="J62" s="524">
        <v>36675</v>
      </c>
      <c r="K62" s="217">
        <f>+J62/I62*100</f>
        <v>183.375</v>
      </c>
    </row>
    <row r="63" spans="2:11" ht="26.25" thickBot="1">
      <c r="B63" s="501"/>
      <c r="C63" s="495" t="s">
        <v>349</v>
      </c>
      <c r="D63" s="496" t="s">
        <v>288</v>
      </c>
      <c r="E63" s="512">
        <f aca="true" t="shared" si="8" ref="E63:J63">E64+E65+E66+E67+E68+E69+E70</f>
        <v>82481</v>
      </c>
      <c r="F63" s="473">
        <f t="shared" si="8"/>
        <v>143040</v>
      </c>
      <c r="G63" s="474">
        <f t="shared" si="8"/>
        <v>65375</v>
      </c>
      <c r="H63" s="473">
        <f t="shared" si="8"/>
        <v>70000</v>
      </c>
      <c r="I63" s="618">
        <f t="shared" si="8"/>
        <v>60000</v>
      </c>
      <c r="J63" s="474">
        <f t="shared" si="8"/>
        <v>67254</v>
      </c>
      <c r="K63" s="217">
        <f>+J63/I63*100</f>
        <v>112.09</v>
      </c>
    </row>
    <row r="64" spans="2:11" ht="12.75">
      <c r="B64" s="499" t="s">
        <v>350</v>
      </c>
      <c r="C64" s="500" t="s">
        <v>351</v>
      </c>
      <c r="D64" s="493" t="s">
        <v>289</v>
      </c>
      <c r="E64" s="511">
        <v>0</v>
      </c>
      <c r="F64" s="468" t="s">
        <v>520</v>
      </c>
      <c r="G64" s="469">
        <v>0</v>
      </c>
      <c r="H64" s="468">
        <v>0</v>
      </c>
      <c r="I64" s="613">
        <v>0</v>
      </c>
      <c r="J64" s="692">
        <v>0</v>
      </c>
      <c r="K64" s="217">
        <v>0</v>
      </c>
    </row>
    <row r="65" spans="2:11" ht="12.75">
      <c r="B65" s="254" t="s">
        <v>352</v>
      </c>
      <c r="C65" s="261" t="s">
        <v>353</v>
      </c>
      <c r="D65" s="256" t="s">
        <v>290</v>
      </c>
      <c r="E65" s="263">
        <v>0</v>
      </c>
      <c r="F65" s="258" t="s">
        <v>520</v>
      </c>
      <c r="G65" s="264">
        <v>0</v>
      </c>
      <c r="H65" s="258">
        <v>0</v>
      </c>
      <c r="I65" s="610">
        <v>0</v>
      </c>
      <c r="J65" s="693">
        <v>0</v>
      </c>
      <c r="K65" s="217">
        <v>0</v>
      </c>
    </row>
    <row r="66" spans="2:11" ht="12.75">
      <c r="B66" s="254" t="s">
        <v>354</v>
      </c>
      <c r="C66" s="261" t="s">
        <v>355</v>
      </c>
      <c r="D66" s="256" t="s">
        <v>455</v>
      </c>
      <c r="E66" s="263">
        <v>29157</v>
      </c>
      <c r="F66" s="258">
        <v>89754</v>
      </c>
      <c r="G66" s="264">
        <v>19628</v>
      </c>
      <c r="H66" s="593">
        <v>20000</v>
      </c>
      <c r="I66" s="607">
        <v>15000</v>
      </c>
      <c r="J66" s="693">
        <v>15854</v>
      </c>
      <c r="K66" s="217">
        <f>+J66/I66*100</f>
        <v>105.69333333333333</v>
      </c>
    </row>
    <row r="67" spans="2:11" ht="12.75">
      <c r="B67" s="254" t="s">
        <v>356</v>
      </c>
      <c r="C67" s="261" t="s">
        <v>357</v>
      </c>
      <c r="D67" s="256" t="s">
        <v>456</v>
      </c>
      <c r="E67" s="263">
        <v>0</v>
      </c>
      <c r="F67" s="258" t="s">
        <v>520</v>
      </c>
      <c r="G67" s="264">
        <v>0</v>
      </c>
      <c r="H67" s="593">
        <v>0</v>
      </c>
      <c r="I67" s="607">
        <v>0</v>
      </c>
      <c r="J67" s="693">
        <v>0</v>
      </c>
      <c r="K67" s="217">
        <v>0</v>
      </c>
    </row>
    <row r="68" spans="2:11" ht="12.75">
      <c r="B68" s="254" t="s">
        <v>358</v>
      </c>
      <c r="C68" s="261" t="s">
        <v>359</v>
      </c>
      <c r="D68" s="256" t="s">
        <v>276</v>
      </c>
      <c r="E68" s="263">
        <v>53324</v>
      </c>
      <c r="F68" s="258">
        <v>53286</v>
      </c>
      <c r="G68" s="264">
        <v>45747</v>
      </c>
      <c r="H68" s="593">
        <v>50000</v>
      </c>
      <c r="I68" s="607">
        <v>45000</v>
      </c>
      <c r="J68" s="693">
        <v>51400</v>
      </c>
      <c r="K68" s="217">
        <f>+J68/I68*100</f>
        <v>114.22222222222223</v>
      </c>
    </row>
    <row r="69" spans="2:11" ht="12.75">
      <c r="B69" s="254" t="s">
        <v>360</v>
      </c>
      <c r="C69" s="261" t="s">
        <v>361</v>
      </c>
      <c r="D69" s="256" t="s">
        <v>291</v>
      </c>
      <c r="E69" s="263">
        <v>0</v>
      </c>
      <c r="F69" s="258" t="s">
        <v>520</v>
      </c>
      <c r="G69" s="264">
        <v>0</v>
      </c>
      <c r="H69" s="593">
        <v>0</v>
      </c>
      <c r="I69" s="607">
        <v>0</v>
      </c>
      <c r="J69" s="693">
        <v>0</v>
      </c>
      <c r="K69" s="217">
        <v>0</v>
      </c>
    </row>
    <row r="70" spans="2:11" ht="12.75">
      <c r="B70" s="254" t="s">
        <v>362</v>
      </c>
      <c r="C70" s="261" t="s">
        <v>363</v>
      </c>
      <c r="D70" s="256" t="s">
        <v>292</v>
      </c>
      <c r="E70" s="263">
        <v>0</v>
      </c>
      <c r="F70" s="258" t="s">
        <v>520</v>
      </c>
      <c r="G70" s="264">
        <v>0</v>
      </c>
      <c r="H70" s="593">
        <v>0</v>
      </c>
      <c r="I70" s="607">
        <v>0</v>
      </c>
      <c r="J70" s="693">
        <v>0</v>
      </c>
      <c r="K70" s="217">
        <v>0</v>
      </c>
    </row>
    <row r="71" spans="2:11" ht="12.75">
      <c r="B71" s="260">
        <v>21</v>
      </c>
      <c r="C71" s="255" t="s">
        <v>364</v>
      </c>
      <c r="D71" s="256" t="s">
        <v>294</v>
      </c>
      <c r="E71" s="263">
        <v>0</v>
      </c>
      <c r="F71" s="258" t="s">
        <v>520</v>
      </c>
      <c r="G71" s="264">
        <v>0</v>
      </c>
      <c r="H71" s="593">
        <v>0</v>
      </c>
      <c r="I71" s="607">
        <v>0</v>
      </c>
      <c r="J71" s="693">
        <v>0</v>
      </c>
      <c r="K71" s="217">
        <v>0</v>
      </c>
    </row>
    <row r="72" spans="2:11" ht="12.75">
      <c r="B72" s="260">
        <v>22</v>
      </c>
      <c r="C72" s="255" t="s">
        <v>365</v>
      </c>
      <c r="D72" s="256" t="s">
        <v>296</v>
      </c>
      <c r="E72" s="263">
        <v>4275</v>
      </c>
      <c r="F72" s="258">
        <v>5644</v>
      </c>
      <c r="G72" s="264">
        <v>2868</v>
      </c>
      <c r="H72" s="593">
        <v>3000</v>
      </c>
      <c r="I72" s="607">
        <v>3000</v>
      </c>
      <c r="J72" s="693">
        <v>11405</v>
      </c>
      <c r="K72" s="217">
        <f>+J72/I72*100</f>
        <v>380.1666666666667</v>
      </c>
    </row>
    <row r="73" spans="2:11" ht="26.25" thickBot="1">
      <c r="B73" s="509">
        <v>236</v>
      </c>
      <c r="C73" s="488" t="s">
        <v>366</v>
      </c>
      <c r="D73" s="489" t="s">
        <v>297</v>
      </c>
      <c r="E73" s="513">
        <v>0</v>
      </c>
      <c r="F73" s="471" t="s">
        <v>520</v>
      </c>
      <c r="G73" s="472">
        <v>0</v>
      </c>
      <c r="H73" s="594">
        <v>0</v>
      </c>
      <c r="I73" s="612">
        <v>0</v>
      </c>
      <c r="J73" s="694">
        <v>0</v>
      </c>
      <c r="K73" s="217">
        <v>0</v>
      </c>
    </row>
    <row r="74" spans="2:11" ht="26.25" thickBot="1">
      <c r="B74" s="501" t="s">
        <v>367</v>
      </c>
      <c r="C74" s="495" t="s">
        <v>368</v>
      </c>
      <c r="D74" s="496" t="s">
        <v>298</v>
      </c>
      <c r="E74" s="512">
        <f aca="true" t="shared" si="9" ref="E74:J74">E75+E76+E77+E78+E79</f>
        <v>8900</v>
      </c>
      <c r="F74" s="473">
        <f t="shared" si="9"/>
        <v>10364</v>
      </c>
      <c r="G74" s="474">
        <f t="shared" si="9"/>
        <v>11055</v>
      </c>
      <c r="H74" s="473">
        <f t="shared" si="9"/>
        <v>11055</v>
      </c>
      <c r="I74" s="618">
        <f t="shared" si="9"/>
        <v>7555</v>
      </c>
      <c r="J74" s="474">
        <f t="shared" si="9"/>
        <v>11055</v>
      </c>
      <c r="K74" s="217">
        <f>+J74/I74*100</f>
        <v>146.32693580410324</v>
      </c>
    </row>
    <row r="75" spans="2:11" ht="12.75">
      <c r="B75" s="499" t="s">
        <v>369</v>
      </c>
      <c r="C75" s="500" t="s">
        <v>370</v>
      </c>
      <c r="D75" s="493" t="s">
        <v>299</v>
      </c>
      <c r="E75" s="511">
        <v>0</v>
      </c>
      <c r="F75" s="468" t="s">
        <v>520</v>
      </c>
      <c r="G75" s="469">
        <v>0</v>
      </c>
      <c r="H75" s="468">
        <v>0</v>
      </c>
      <c r="I75" s="613">
        <v>0</v>
      </c>
      <c r="J75" s="692">
        <v>0</v>
      </c>
      <c r="K75" s="217">
        <v>0</v>
      </c>
    </row>
    <row r="76" spans="2:11" ht="12.75">
      <c r="B76" s="254" t="s">
        <v>371</v>
      </c>
      <c r="C76" s="261" t="s">
        <v>372</v>
      </c>
      <c r="D76" s="256" t="s">
        <v>301</v>
      </c>
      <c r="E76" s="263">
        <v>0</v>
      </c>
      <c r="F76" s="258" t="s">
        <v>520</v>
      </c>
      <c r="G76" s="264">
        <v>0</v>
      </c>
      <c r="H76" s="258">
        <v>0</v>
      </c>
      <c r="I76" s="610">
        <v>0</v>
      </c>
      <c r="J76" s="693">
        <v>0</v>
      </c>
      <c r="K76" s="217">
        <v>0</v>
      </c>
    </row>
    <row r="77" spans="2:11" ht="12.75">
      <c r="B77" s="254" t="s">
        <v>373</v>
      </c>
      <c r="C77" s="261" t="s">
        <v>374</v>
      </c>
      <c r="D77" s="256" t="s">
        <v>302</v>
      </c>
      <c r="E77" s="263">
        <v>210</v>
      </c>
      <c r="F77" s="258">
        <v>2205</v>
      </c>
      <c r="G77" s="264">
        <v>4555</v>
      </c>
      <c r="H77" s="258">
        <v>4555</v>
      </c>
      <c r="I77" s="610">
        <v>4555</v>
      </c>
      <c r="J77" s="693">
        <v>4555</v>
      </c>
      <c r="K77" s="217">
        <f>+J77/I77*100</f>
        <v>100</v>
      </c>
    </row>
    <row r="78" spans="2:11" ht="12.75">
      <c r="B78" s="254" t="s">
        <v>375</v>
      </c>
      <c r="C78" s="261" t="s">
        <v>376</v>
      </c>
      <c r="D78" s="256" t="s">
        <v>303</v>
      </c>
      <c r="E78" s="263">
        <v>0</v>
      </c>
      <c r="F78" s="258" t="s">
        <v>520</v>
      </c>
      <c r="G78" s="264">
        <v>0</v>
      </c>
      <c r="H78" s="258">
        <v>0</v>
      </c>
      <c r="I78" s="610">
        <v>0</v>
      </c>
      <c r="J78" s="693">
        <v>0</v>
      </c>
      <c r="K78" s="217">
        <v>0</v>
      </c>
    </row>
    <row r="79" spans="2:11" ht="25.5">
      <c r="B79" s="254" t="s">
        <v>377</v>
      </c>
      <c r="C79" s="261" t="s">
        <v>378</v>
      </c>
      <c r="D79" s="256" t="s">
        <v>304</v>
      </c>
      <c r="E79" s="263">
        <v>8690</v>
      </c>
      <c r="F79" s="258">
        <v>8159</v>
      </c>
      <c r="G79" s="264">
        <v>6500</v>
      </c>
      <c r="H79" s="258">
        <v>6500</v>
      </c>
      <c r="I79" s="610">
        <v>3000</v>
      </c>
      <c r="J79" s="693">
        <v>6500</v>
      </c>
      <c r="K79" s="217">
        <f>+J79/I79*100</f>
        <v>216.66666666666666</v>
      </c>
    </row>
    <row r="80" spans="2:11" ht="12.75">
      <c r="B80" s="260">
        <v>24</v>
      </c>
      <c r="C80" s="255" t="s">
        <v>379</v>
      </c>
      <c r="D80" s="256" t="s">
        <v>306</v>
      </c>
      <c r="E80" s="263">
        <v>139607</v>
      </c>
      <c r="F80" s="258">
        <v>173133</v>
      </c>
      <c r="G80" s="264">
        <v>193742</v>
      </c>
      <c r="H80" s="258">
        <v>229603</v>
      </c>
      <c r="I80" s="610">
        <v>170339</v>
      </c>
      <c r="J80" s="693">
        <v>107821</v>
      </c>
      <c r="K80" s="217">
        <f>+J80/I80*100</f>
        <v>63.29789419921451</v>
      </c>
    </row>
    <row r="81" spans="2:11" ht="12.75">
      <c r="B81" s="260">
        <v>27</v>
      </c>
      <c r="C81" s="255" t="s">
        <v>380</v>
      </c>
      <c r="D81" s="256" t="s">
        <v>381</v>
      </c>
      <c r="E81" s="263">
        <v>1395</v>
      </c>
      <c r="F81" s="258">
        <v>4104</v>
      </c>
      <c r="G81" s="264">
        <v>9770</v>
      </c>
      <c r="H81" s="258">
        <v>50000</v>
      </c>
      <c r="I81" s="610">
        <v>80000</v>
      </c>
      <c r="J81" s="693">
        <v>127402</v>
      </c>
      <c r="K81" s="217">
        <f>+J81/I81*100</f>
        <v>159.2525</v>
      </c>
    </row>
    <row r="82" spans="2:11" ht="13.5" thickBot="1">
      <c r="B82" s="509" t="s">
        <v>382</v>
      </c>
      <c r="C82" s="488" t="s">
        <v>385</v>
      </c>
      <c r="D82" s="489" t="s">
        <v>386</v>
      </c>
      <c r="E82" s="513">
        <v>37932</v>
      </c>
      <c r="F82" s="471">
        <v>18257</v>
      </c>
      <c r="G82" s="472">
        <v>19122</v>
      </c>
      <c r="H82" s="594">
        <v>20000</v>
      </c>
      <c r="I82" s="612">
        <v>10000</v>
      </c>
      <c r="J82" s="694">
        <v>12088</v>
      </c>
      <c r="K82" s="217">
        <f>+J82/I82*100</f>
        <v>120.88000000000001</v>
      </c>
    </row>
    <row r="83" spans="2:11" ht="13.5" thickBot="1">
      <c r="B83" s="501"/>
      <c r="C83" s="495" t="s">
        <v>491</v>
      </c>
      <c r="D83" s="496" t="s">
        <v>492</v>
      </c>
      <c r="E83" s="512">
        <f aca="true" t="shared" si="10" ref="E83:J83">E13+E14+E54+E55</f>
        <v>2128244</v>
      </c>
      <c r="F83" s="473">
        <f t="shared" si="10"/>
        <v>2283760</v>
      </c>
      <c r="G83" s="474">
        <f t="shared" si="10"/>
        <v>2315161</v>
      </c>
      <c r="H83" s="473">
        <f t="shared" si="10"/>
        <v>2778490</v>
      </c>
      <c r="I83" s="618">
        <f t="shared" si="10"/>
        <v>2597966</v>
      </c>
      <c r="J83" s="474">
        <f t="shared" si="10"/>
        <v>2386457</v>
      </c>
      <c r="K83" s="217">
        <f>+J83/I83*100</f>
        <v>91.85866943601263</v>
      </c>
    </row>
    <row r="84" spans="2:11" ht="12.75">
      <c r="B84" s="491">
        <v>88</v>
      </c>
      <c r="C84" s="492" t="s">
        <v>305</v>
      </c>
      <c r="D84" s="493" t="s">
        <v>493</v>
      </c>
      <c r="E84" s="511"/>
      <c r="F84" s="468"/>
      <c r="G84" s="469"/>
      <c r="H84" s="592"/>
      <c r="I84" s="619"/>
      <c r="J84" s="692"/>
      <c r="K84" s="217"/>
    </row>
    <row r="85" spans="2:11" ht="13.5" thickBot="1">
      <c r="B85" s="509"/>
      <c r="C85" s="488" t="s">
        <v>179</v>
      </c>
      <c r="D85" s="514"/>
      <c r="E85" s="513"/>
      <c r="F85" s="451"/>
      <c r="G85" s="515"/>
      <c r="H85" s="594"/>
      <c r="I85" s="612"/>
      <c r="J85" s="694"/>
      <c r="K85" s="217"/>
    </row>
    <row r="86" spans="2:11" ht="26.25" thickBot="1">
      <c r="B86" s="501"/>
      <c r="C86" s="495" t="s">
        <v>494</v>
      </c>
      <c r="D86" s="496" t="s">
        <v>495</v>
      </c>
      <c r="E86" s="512">
        <f aca="true" t="shared" si="11" ref="E86:J86">E87+E96-E97+E98+E99+E100-E101+E102+E105-E106</f>
        <v>411478</v>
      </c>
      <c r="F86" s="473">
        <f t="shared" si="11"/>
        <v>929325</v>
      </c>
      <c r="G86" s="474">
        <f t="shared" si="11"/>
        <v>1436629</v>
      </c>
      <c r="H86" s="473">
        <f t="shared" si="11"/>
        <v>1677535</v>
      </c>
      <c r="I86" s="618">
        <f t="shared" si="11"/>
        <v>1687807</v>
      </c>
      <c r="J86" s="474">
        <f t="shared" si="11"/>
        <v>1697550</v>
      </c>
      <c r="K86" s="217">
        <f>+J86/I86*100</f>
        <v>100.57725794477686</v>
      </c>
    </row>
    <row r="87" spans="2:11" ht="26.25" thickBot="1">
      <c r="B87" s="501">
        <v>30</v>
      </c>
      <c r="C87" s="495" t="s">
        <v>61</v>
      </c>
      <c r="D87" s="496" t="s">
        <v>62</v>
      </c>
      <c r="E87" s="512">
        <f aca="true" t="shared" si="12" ref="E87:J87">E88+E89+E90+E91+E92+E93+E94+E95</f>
        <v>566381</v>
      </c>
      <c r="F87" s="473">
        <f t="shared" si="12"/>
        <v>566381</v>
      </c>
      <c r="G87" s="474">
        <f t="shared" si="12"/>
        <v>566381</v>
      </c>
      <c r="H87" s="473">
        <f t="shared" si="12"/>
        <v>566381</v>
      </c>
      <c r="I87" s="618">
        <f t="shared" si="12"/>
        <v>566381</v>
      </c>
      <c r="J87" s="474">
        <f t="shared" si="12"/>
        <v>566381</v>
      </c>
      <c r="K87" s="217">
        <f>+J87/I87*100</f>
        <v>100</v>
      </c>
    </row>
    <row r="88" spans="2:11" ht="12.75">
      <c r="B88" s="499">
        <v>300</v>
      </c>
      <c r="C88" s="500" t="s">
        <v>307</v>
      </c>
      <c r="D88" s="493" t="s">
        <v>63</v>
      </c>
      <c r="E88" s="511">
        <v>0</v>
      </c>
      <c r="F88" s="468">
        <v>0</v>
      </c>
      <c r="G88" s="469">
        <v>0</v>
      </c>
      <c r="H88" s="468">
        <v>0</v>
      </c>
      <c r="I88" s="613">
        <v>0</v>
      </c>
      <c r="J88" s="692">
        <v>0</v>
      </c>
      <c r="K88" s="217">
        <v>0</v>
      </c>
    </row>
    <row r="89" spans="2:11" ht="12.75">
      <c r="B89" s="254">
        <v>301</v>
      </c>
      <c r="C89" s="261" t="s">
        <v>64</v>
      </c>
      <c r="D89" s="256" t="s">
        <v>65</v>
      </c>
      <c r="E89" s="263">
        <v>0</v>
      </c>
      <c r="F89" s="258">
        <v>0</v>
      </c>
      <c r="G89" s="264">
        <v>0</v>
      </c>
      <c r="H89" s="258">
        <v>0</v>
      </c>
      <c r="I89" s="610">
        <v>0</v>
      </c>
      <c r="J89" s="693">
        <v>0</v>
      </c>
      <c r="K89" s="217">
        <v>0</v>
      </c>
    </row>
    <row r="90" spans="2:11" ht="12.75">
      <c r="B90" s="254">
        <v>302</v>
      </c>
      <c r="C90" s="261" t="s">
        <v>308</v>
      </c>
      <c r="D90" s="256" t="s">
        <v>66</v>
      </c>
      <c r="E90" s="263">
        <v>0</v>
      </c>
      <c r="F90" s="258">
        <v>0</v>
      </c>
      <c r="G90" s="264">
        <v>0</v>
      </c>
      <c r="H90" s="258">
        <v>0</v>
      </c>
      <c r="I90" s="610">
        <v>0</v>
      </c>
      <c r="J90" s="693">
        <v>0</v>
      </c>
      <c r="K90" s="217">
        <v>0</v>
      </c>
    </row>
    <row r="91" spans="2:11" ht="12.75">
      <c r="B91" s="254">
        <v>303</v>
      </c>
      <c r="C91" s="261" t="s">
        <v>309</v>
      </c>
      <c r="D91" s="256" t="s">
        <v>67</v>
      </c>
      <c r="E91" s="263">
        <v>566381</v>
      </c>
      <c r="F91" s="258">
        <v>566381</v>
      </c>
      <c r="G91" s="264">
        <v>566381</v>
      </c>
      <c r="H91" s="258">
        <v>566381</v>
      </c>
      <c r="I91" s="610">
        <v>566381</v>
      </c>
      <c r="J91" s="693">
        <v>566381</v>
      </c>
      <c r="K91" s="217">
        <f>+J91/I91*100</f>
        <v>100</v>
      </c>
    </row>
    <row r="92" spans="2:11" ht="12.75">
      <c r="B92" s="254">
        <v>304</v>
      </c>
      <c r="C92" s="261" t="s">
        <v>310</v>
      </c>
      <c r="D92" s="256" t="s">
        <v>68</v>
      </c>
      <c r="E92" s="263">
        <v>0</v>
      </c>
      <c r="F92" s="258">
        <v>0</v>
      </c>
      <c r="G92" s="264">
        <v>0</v>
      </c>
      <c r="H92" s="258">
        <v>0</v>
      </c>
      <c r="I92" s="610">
        <v>0</v>
      </c>
      <c r="J92" s="693">
        <v>0</v>
      </c>
      <c r="K92" s="217">
        <v>0</v>
      </c>
    </row>
    <row r="93" spans="2:11" ht="12.75">
      <c r="B93" s="254">
        <v>305</v>
      </c>
      <c r="C93" s="261" t="s">
        <v>311</v>
      </c>
      <c r="D93" s="256" t="s">
        <v>69</v>
      </c>
      <c r="E93" s="263">
        <v>0</v>
      </c>
      <c r="F93" s="258">
        <v>0</v>
      </c>
      <c r="G93" s="264">
        <v>0</v>
      </c>
      <c r="H93" s="258">
        <v>0</v>
      </c>
      <c r="I93" s="610">
        <v>0</v>
      </c>
      <c r="J93" s="693">
        <v>0</v>
      </c>
      <c r="K93" s="217">
        <v>0</v>
      </c>
    </row>
    <row r="94" spans="2:11" ht="12.75">
      <c r="B94" s="254">
        <v>306</v>
      </c>
      <c r="C94" s="261" t="s">
        <v>312</v>
      </c>
      <c r="D94" s="256" t="s">
        <v>70</v>
      </c>
      <c r="E94" s="263">
        <v>0</v>
      </c>
      <c r="F94" s="258">
        <v>0</v>
      </c>
      <c r="G94" s="264">
        <v>0</v>
      </c>
      <c r="H94" s="258">
        <v>0</v>
      </c>
      <c r="I94" s="610">
        <v>0</v>
      </c>
      <c r="J94" s="693">
        <v>0</v>
      </c>
      <c r="K94" s="217">
        <v>0</v>
      </c>
    </row>
    <row r="95" spans="2:11" ht="12.75">
      <c r="B95" s="254">
        <v>309</v>
      </c>
      <c r="C95" s="261" t="s">
        <v>313</v>
      </c>
      <c r="D95" s="256" t="s">
        <v>71</v>
      </c>
      <c r="E95" s="263">
        <v>0</v>
      </c>
      <c r="F95" s="258">
        <v>0</v>
      </c>
      <c r="G95" s="264">
        <v>0</v>
      </c>
      <c r="H95" s="258">
        <v>0</v>
      </c>
      <c r="I95" s="610">
        <v>0</v>
      </c>
      <c r="J95" s="693">
        <v>0</v>
      </c>
      <c r="K95" s="217">
        <v>0</v>
      </c>
    </row>
    <row r="96" spans="2:11" ht="12.75">
      <c r="B96" s="260">
        <v>31</v>
      </c>
      <c r="C96" s="255" t="s">
        <v>72</v>
      </c>
      <c r="D96" s="256" t="s">
        <v>73</v>
      </c>
      <c r="E96" s="263">
        <v>0</v>
      </c>
      <c r="F96" s="258">
        <v>0</v>
      </c>
      <c r="G96" s="264">
        <v>0</v>
      </c>
      <c r="H96" s="258">
        <v>0</v>
      </c>
      <c r="I96" s="610">
        <v>0</v>
      </c>
      <c r="J96" s="693">
        <v>0</v>
      </c>
      <c r="K96" s="217">
        <v>0</v>
      </c>
    </row>
    <row r="97" spans="2:11" ht="12.75">
      <c r="B97" s="260" t="s">
        <v>74</v>
      </c>
      <c r="C97" s="255" t="s">
        <v>75</v>
      </c>
      <c r="D97" s="256" t="s">
        <v>76</v>
      </c>
      <c r="E97" s="263">
        <v>0</v>
      </c>
      <c r="F97" s="258">
        <v>0</v>
      </c>
      <c r="G97" s="264">
        <v>0</v>
      </c>
      <c r="H97" s="258">
        <v>0</v>
      </c>
      <c r="I97" s="610">
        <v>0</v>
      </c>
      <c r="J97" s="693">
        <v>0</v>
      </c>
      <c r="K97" s="217">
        <v>0</v>
      </c>
    </row>
    <row r="98" spans="2:11" ht="12.75">
      <c r="B98" s="260">
        <v>32</v>
      </c>
      <c r="C98" s="255" t="s">
        <v>314</v>
      </c>
      <c r="D98" s="256" t="s">
        <v>77</v>
      </c>
      <c r="E98" s="263">
        <v>0</v>
      </c>
      <c r="F98" s="258">
        <v>0</v>
      </c>
      <c r="G98" s="264">
        <v>0</v>
      </c>
      <c r="H98" s="258">
        <v>0</v>
      </c>
      <c r="I98" s="610">
        <v>0</v>
      </c>
      <c r="J98" s="693">
        <v>0</v>
      </c>
      <c r="K98" s="217">
        <v>0</v>
      </c>
    </row>
    <row r="99" spans="2:11" ht="25.5">
      <c r="B99" s="260">
        <v>330</v>
      </c>
      <c r="C99" s="255" t="s">
        <v>78</v>
      </c>
      <c r="D99" s="256" t="s">
        <v>79</v>
      </c>
      <c r="E99" s="263">
        <v>358199</v>
      </c>
      <c r="F99" s="258">
        <v>0</v>
      </c>
      <c r="G99" s="264">
        <v>349149</v>
      </c>
      <c r="H99" s="258">
        <v>349149</v>
      </c>
      <c r="I99" s="610">
        <v>349149</v>
      </c>
      <c r="J99" s="693">
        <v>349149</v>
      </c>
      <c r="K99" s="217">
        <f>+J99/I99*100</f>
        <v>100</v>
      </c>
    </row>
    <row r="100" spans="2:11" ht="38.25">
      <c r="B100" s="260" t="s">
        <v>315</v>
      </c>
      <c r="C100" s="255" t="s">
        <v>80</v>
      </c>
      <c r="D100" s="256" t="s">
        <v>81</v>
      </c>
      <c r="E100" s="263">
        <v>0</v>
      </c>
      <c r="F100" s="258">
        <v>0</v>
      </c>
      <c r="G100" s="264">
        <v>0</v>
      </c>
      <c r="H100" s="258">
        <v>0</v>
      </c>
      <c r="I100" s="610">
        <v>0</v>
      </c>
      <c r="J100" s="693">
        <v>0</v>
      </c>
      <c r="K100" s="217">
        <v>0</v>
      </c>
    </row>
    <row r="101" spans="2:11" ht="39" thickBot="1">
      <c r="B101" s="509" t="s">
        <v>315</v>
      </c>
      <c r="C101" s="488" t="s">
        <v>82</v>
      </c>
      <c r="D101" s="489" t="s">
        <v>83</v>
      </c>
      <c r="E101" s="513">
        <v>0</v>
      </c>
      <c r="F101" s="471">
        <v>0</v>
      </c>
      <c r="G101" s="472">
        <v>0</v>
      </c>
      <c r="H101" s="471">
        <v>0</v>
      </c>
      <c r="I101" s="620">
        <v>0</v>
      </c>
      <c r="J101" s="694">
        <v>0</v>
      </c>
      <c r="K101" s="217">
        <v>0</v>
      </c>
    </row>
    <row r="102" spans="2:11" ht="13.5" thickBot="1">
      <c r="B102" s="501">
        <v>34</v>
      </c>
      <c r="C102" s="495" t="s">
        <v>84</v>
      </c>
      <c r="D102" s="496" t="s">
        <v>85</v>
      </c>
      <c r="E102" s="512">
        <f aca="true" t="shared" si="13" ref="E102:J102">E103+E104</f>
        <v>16916</v>
      </c>
      <c r="F102" s="512">
        <f t="shared" si="13"/>
        <v>892962</v>
      </c>
      <c r="G102" s="516">
        <f t="shared" si="13"/>
        <v>533270</v>
      </c>
      <c r="H102" s="512">
        <f t="shared" si="13"/>
        <v>762005</v>
      </c>
      <c r="I102" s="486">
        <f t="shared" si="13"/>
        <v>772277</v>
      </c>
      <c r="J102" s="516">
        <f t="shared" si="13"/>
        <v>794191</v>
      </c>
      <c r="K102" s="217">
        <f>+J102/I102*100</f>
        <v>102.83758288800522</v>
      </c>
    </row>
    <row r="103" spans="2:11" ht="12.75">
      <c r="B103" s="499">
        <v>340</v>
      </c>
      <c r="C103" s="500" t="s">
        <v>86</v>
      </c>
      <c r="D103" s="493" t="s">
        <v>87</v>
      </c>
      <c r="E103" s="511">
        <v>16916</v>
      </c>
      <c r="F103" s="468">
        <v>375115</v>
      </c>
      <c r="G103" s="469">
        <v>25967</v>
      </c>
      <c r="H103" s="592">
        <v>521099</v>
      </c>
      <c r="I103" s="619">
        <v>521099</v>
      </c>
      <c r="J103" s="692">
        <v>533270</v>
      </c>
      <c r="K103" s="217">
        <f>+J103/I103*100</f>
        <v>102.33564063642417</v>
      </c>
    </row>
    <row r="104" spans="2:11" ht="12.75">
      <c r="B104" s="254">
        <v>341</v>
      </c>
      <c r="C104" s="261" t="s">
        <v>88</v>
      </c>
      <c r="D104" s="256" t="s">
        <v>89</v>
      </c>
      <c r="E104" s="263">
        <v>0</v>
      </c>
      <c r="F104" s="258">
        <v>517847</v>
      </c>
      <c r="G104" s="264">
        <v>507303</v>
      </c>
      <c r="H104" s="593">
        <v>240906</v>
      </c>
      <c r="I104" s="607">
        <v>251178</v>
      </c>
      <c r="J104" s="693">
        <v>260921</v>
      </c>
      <c r="K104" s="217">
        <f>+J104/I104*100</f>
        <v>103.87892251709943</v>
      </c>
    </row>
    <row r="105" spans="2:11" ht="13.5" thickBot="1">
      <c r="B105" s="509"/>
      <c r="C105" s="488" t="s">
        <v>90</v>
      </c>
      <c r="D105" s="489" t="s">
        <v>91</v>
      </c>
      <c r="E105" s="513"/>
      <c r="F105" s="471"/>
      <c r="G105" s="472"/>
      <c r="H105" s="594"/>
      <c r="I105" s="612"/>
      <c r="J105" s="694"/>
      <c r="K105" s="217"/>
    </row>
    <row r="106" spans="2:11" ht="13.5" thickBot="1">
      <c r="B106" s="501">
        <v>35</v>
      </c>
      <c r="C106" s="495" t="s">
        <v>92</v>
      </c>
      <c r="D106" s="496" t="s">
        <v>93</v>
      </c>
      <c r="E106" s="512">
        <f aca="true" t="shared" si="14" ref="E106:J106">E107+E108</f>
        <v>530018</v>
      </c>
      <c r="F106" s="512">
        <f t="shared" si="14"/>
        <v>530018</v>
      </c>
      <c r="G106" s="516">
        <f t="shared" si="14"/>
        <v>12171</v>
      </c>
      <c r="H106" s="512">
        <f t="shared" si="14"/>
        <v>0</v>
      </c>
      <c r="I106" s="486">
        <f t="shared" si="14"/>
        <v>0</v>
      </c>
      <c r="J106" s="516">
        <f t="shared" si="14"/>
        <v>12171</v>
      </c>
      <c r="K106" s="217">
        <v>0</v>
      </c>
    </row>
    <row r="107" spans="2:11" ht="12.75">
      <c r="B107" s="499">
        <v>350</v>
      </c>
      <c r="C107" s="500" t="s">
        <v>94</v>
      </c>
      <c r="D107" s="493" t="s">
        <v>95</v>
      </c>
      <c r="E107" s="511">
        <v>422899</v>
      </c>
      <c r="F107" s="468">
        <v>530018</v>
      </c>
      <c r="G107" s="469">
        <v>12171</v>
      </c>
      <c r="H107" s="592">
        <v>0</v>
      </c>
      <c r="I107" s="619">
        <v>0</v>
      </c>
      <c r="J107" s="692">
        <v>12171</v>
      </c>
      <c r="K107" s="217">
        <v>0</v>
      </c>
    </row>
    <row r="108" spans="2:11" ht="13.5" thickBot="1">
      <c r="B108" s="487">
        <v>351</v>
      </c>
      <c r="C108" s="504" t="s">
        <v>96</v>
      </c>
      <c r="D108" s="489" t="s">
        <v>97</v>
      </c>
      <c r="E108" s="513">
        <v>107119</v>
      </c>
      <c r="F108" s="471">
        <v>0</v>
      </c>
      <c r="G108" s="472">
        <v>0</v>
      </c>
      <c r="H108" s="594">
        <v>0</v>
      </c>
      <c r="I108" s="612">
        <v>0</v>
      </c>
      <c r="J108" s="694">
        <v>0</v>
      </c>
      <c r="K108" s="217">
        <v>0</v>
      </c>
    </row>
    <row r="109" spans="2:11" ht="13.5" thickBot="1">
      <c r="B109" s="501"/>
      <c r="C109" s="495" t="s">
        <v>98</v>
      </c>
      <c r="D109" s="496" t="s">
        <v>99</v>
      </c>
      <c r="E109" s="512">
        <f aca="true" t="shared" si="15" ref="E109:J109">E110+E117</f>
        <v>613478</v>
      </c>
      <c r="F109" s="473">
        <f t="shared" si="15"/>
        <v>364637</v>
      </c>
      <c r="G109" s="474">
        <f t="shared" si="15"/>
        <v>106259</v>
      </c>
      <c r="H109" s="473">
        <f t="shared" si="15"/>
        <v>287292</v>
      </c>
      <c r="I109" s="618">
        <f t="shared" si="15"/>
        <v>369965</v>
      </c>
      <c r="J109" s="474">
        <f t="shared" si="15"/>
        <v>94334</v>
      </c>
      <c r="K109" s="217">
        <f>+J109/I109*100</f>
        <v>25.49808765694052</v>
      </c>
    </row>
    <row r="110" spans="2:11" ht="13.5" thickBot="1">
      <c r="B110" s="501">
        <v>40</v>
      </c>
      <c r="C110" s="495" t="s">
        <v>100</v>
      </c>
      <c r="D110" s="496" t="s">
        <v>101</v>
      </c>
      <c r="E110" s="512">
        <f aca="true" t="shared" si="16" ref="E110:J110">E111+E112+E113+E114+E115+E116</f>
        <v>71811</v>
      </c>
      <c r="F110" s="473">
        <f t="shared" si="16"/>
        <v>72970</v>
      </c>
      <c r="G110" s="474">
        <f t="shared" si="16"/>
        <v>64592</v>
      </c>
      <c r="H110" s="473">
        <f t="shared" si="16"/>
        <v>48125</v>
      </c>
      <c r="I110" s="621">
        <f t="shared" si="16"/>
        <v>52298</v>
      </c>
      <c r="J110" s="474">
        <f t="shared" si="16"/>
        <v>52667</v>
      </c>
      <c r="K110" s="217">
        <f>+J110/I110*100</f>
        <v>100.70557191479597</v>
      </c>
    </row>
    <row r="111" spans="2:11" ht="12.75">
      <c r="B111" s="499">
        <v>400</v>
      </c>
      <c r="C111" s="500" t="s">
        <v>316</v>
      </c>
      <c r="D111" s="493" t="s">
        <v>102</v>
      </c>
      <c r="E111" s="511">
        <v>0</v>
      </c>
      <c r="F111" s="468">
        <v>0</v>
      </c>
      <c r="G111" s="469">
        <v>0</v>
      </c>
      <c r="H111" s="468">
        <v>0</v>
      </c>
      <c r="I111" s="613">
        <v>0</v>
      </c>
      <c r="J111" s="692">
        <v>0</v>
      </c>
      <c r="K111" s="217">
        <v>0</v>
      </c>
    </row>
    <row r="112" spans="2:11" ht="12.75">
      <c r="B112" s="254">
        <v>401</v>
      </c>
      <c r="C112" s="261" t="s">
        <v>103</v>
      </c>
      <c r="D112" s="256" t="s">
        <v>104</v>
      </c>
      <c r="E112" s="263">
        <v>0</v>
      </c>
      <c r="F112" s="258">
        <v>0</v>
      </c>
      <c r="G112" s="264">
        <v>0</v>
      </c>
      <c r="H112" s="258">
        <v>0</v>
      </c>
      <c r="I112" s="610">
        <v>0</v>
      </c>
      <c r="J112" s="693">
        <v>0</v>
      </c>
      <c r="K112" s="217">
        <v>0</v>
      </c>
    </row>
    <row r="113" spans="2:11" ht="12.75">
      <c r="B113" s="254">
        <v>403</v>
      </c>
      <c r="C113" s="261" t="s">
        <v>317</v>
      </c>
      <c r="D113" s="256" t="s">
        <v>105</v>
      </c>
      <c r="E113" s="263">
        <v>0</v>
      </c>
      <c r="F113" s="258">
        <v>0</v>
      </c>
      <c r="G113" s="264">
        <v>0</v>
      </c>
      <c r="H113" s="258">
        <v>0</v>
      </c>
      <c r="I113" s="610">
        <v>0</v>
      </c>
      <c r="J113" s="693">
        <v>0</v>
      </c>
      <c r="K113" s="217">
        <v>0</v>
      </c>
    </row>
    <row r="114" spans="2:11" ht="12.75">
      <c r="B114" s="254">
        <v>404</v>
      </c>
      <c r="C114" s="261" t="s">
        <v>318</v>
      </c>
      <c r="D114" s="256" t="s">
        <v>106</v>
      </c>
      <c r="E114" s="263">
        <v>71811</v>
      </c>
      <c r="F114" s="258">
        <v>72970</v>
      </c>
      <c r="G114" s="264">
        <v>64592</v>
      </c>
      <c r="H114" s="593">
        <v>48125</v>
      </c>
      <c r="I114" s="607">
        <v>52298</v>
      </c>
      <c r="J114" s="693">
        <v>52667</v>
      </c>
      <c r="K114" s="217">
        <f>+J114/I114*100</f>
        <v>100.70557191479597</v>
      </c>
    </row>
    <row r="115" spans="2:11" ht="12.75">
      <c r="B115" s="254">
        <v>405</v>
      </c>
      <c r="C115" s="261" t="s">
        <v>107</v>
      </c>
      <c r="D115" s="256" t="s">
        <v>108</v>
      </c>
      <c r="E115" s="263">
        <v>0</v>
      </c>
      <c r="F115" s="258">
        <v>0</v>
      </c>
      <c r="G115" s="264">
        <v>0</v>
      </c>
      <c r="H115" s="258">
        <v>0</v>
      </c>
      <c r="I115" s="610">
        <v>0</v>
      </c>
      <c r="J115" s="693">
        <v>0</v>
      </c>
      <c r="K115" s="217">
        <v>0</v>
      </c>
    </row>
    <row r="116" spans="2:11" ht="13.5" thickBot="1">
      <c r="B116" s="487" t="s">
        <v>319</v>
      </c>
      <c r="C116" s="504" t="s">
        <v>320</v>
      </c>
      <c r="D116" s="489" t="s">
        <v>109</v>
      </c>
      <c r="E116" s="513">
        <v>0</v>
      </c>
      <c r="F116" s="471">
        <v>0</v>
      </c>
      <c r="G116" s="472">
        <v>0</v>
      </c>
      <c r="H116" s="471">
        <v>0</v>
      </c>
      <c r="I116" s="620">
        <v>0</v>
      </c>
      <c r="J116" s="694">
        <v>0</v>
      </c>
      <c r="K116" s="217">
        <v>0</v>
      </c>
    </row>
    <row r="117" spans="2:11" ht="26.25" thickBot="1">
      <c r="B117" s="501">
        <v>41</v>
      </c>
      <c r="C117" s="495" t="s">
        <v>110</v>
      </c>
      <c r="D117" s="496" t="s">
        <v>111</v>
      </c>
      <c r="E117" s="512">
        <f aca="true" t="shared" si="17" ref="E117:J117">E118+E119+E120+E121+E122+E123+E124+E125</f>
        <v>541667</v>
      </c>
      <c r="F117" s="473">
        <f t="shared" si="17"/>
        <v>291667</v>
      </c>
      <c r="G117" s="474">
        <f t="shared" si="17"/>
        <v>41667</v>
      </c>
      <c r="H117" s="473">
        <f t="shared" si="17"/>
        <v>239167</v>
      </c>
      <c r="I117" s="618">
        <f t="shared" si="17"/>
        <v>317667</v>
      </c>
      <c r="J117" s="474">
        <f t="shared" si="17"/>
        <v>41667</v>
      </c>
      <c r="K117" s="217">
        <f>+J117/I117*100</f>
        <v>13.116565460057231</v>
      </c>
    </row>
    <row r="118" spans="2:11" ht="12.75">
      <c r="B118" s="499">
        <v>410</v>
      </c>
      <c r="C118" s="500" t="s">
        <v>321</v>
      </c>
      <c r="D118" s="493" t="s">
        <v>112</v>
      </c>
      <c r="E118" s="511">
        <v>0</v>
      </c>
      <c r="F118" s="468">
        <v>0</v>
      </c>
      <c r="G118" s="469">
        <v>0</v>
      </c>
      <c r="H118" s="468">
        <v>0</v>
      </c>
      <c r="I118" s="613">
        <v>0</v>
      </c>
      <c r="J118" s="692">
        <v>0</v>
      </c>
      <c r="K118" s="217">
        <v>0</v>
      </c>
    </row>
    <row r="119" spans="2:11" ht="12.75">
      <c r="B119" s="254">
        <v>411</v>
      </c>
      <c r="C119" s="261" t="s">
        <v>322</v>
      </c>
      <c r="D119" s="256" t="s">
        <v>113</v>
      </c>
      <c r="E119" s="263">
        <v>0</v>
      </c>
      <c r="F119" s="258">
        <v>0</v>
      </c>
      <c r="G119" s="264">
        <v>0</v>
      </c>
      <c r="H119" s="258">
        <v>0</v>
      </c>
      <c r="I119" s="610">
        <v>0</v>
      </c>
      <c r="J119" s="693">
        <v>0</v>
      </c>
      <c r="K119" s="217">
        <v>0</v>
      </c>
    </row>
    <row r="120" spans="2:11" ht="12.75">
      <c r="B120" s="254">
        <v>412</v>
      </c>
      <c r="C120" s="261" t="s">
        <v>114</v>
      </c>
      <c r="D120" s="256" t="s">
        <v>115</v>
      </c>
      <c r="E120" s="263">
        <v>0</v>
      </c>
      <c r="F120" s="258">
        <v>0</v>
      </c>
      <c r="G120" s="264">
        <v>0</v>
      </c>
      <c r="H120" s="258">
        <v>0</v>
      </c>
      <c r="I120" s="610">
        <v>0</v>
      </c>
      <c r="J120" s="693">
        <v>0</v>
      </c>
      <c r="K120" s="217">
        <v>0</v>
      </c>
    </row>
    <row r="121" spans="2:11" ht="25.5">
      <c r="B121" s="254">
        <v>413</v>
      </c>
      <c r="C121" s="261" t="s">
        <v>116</v>
      </c>
      <c r="D121" s="256" t="s">
        <v>117</v>
      </c>
      <c r="E121" s="263">
        <v>0</v>
      </c>
      <c r="F121" s="258">
        <v>0</v>
      </c>
      <c r="G121" s="264">
        <v>0</v>
      </c>
      <c r="H121" s="258">
        <v>0</v>
      </c>
      <c r="I121" s="610">
        <v>0</v>
      </c>
      <c r="J121" s="693">
        <v>0</v>
      </c>
      <c r="K121" s="217">
        <v>0</v>
      </c>
    </row>
    <row r="122" spans="2:11" ht="12.75">
      <c r="B122" s="254">
        <v>414</v>
      </c>
      <c r="C122" s="261" t="s">
        <v>118</v>
      </c>
      <c r="D122" s="256" t="s">
        <v>119</v>
      </c>
      <c r="E122" s="263">
        <v>541667</v>
      </c>
      <c r="F122" s="258">
        <v>291667</v>
      </c>
      <c r="G122" s="264">
        <v>41667</v>
      </c>
      <c r="H122" s="593">
        <v>239167</v>
      </c>
      <c r="I122" s="607">
        <v>317667</v>
      </c>
      <c r="J122" s="693">
        <v>41667</v>
      </c>
      <c r="K122" s="217">
        <f>+J122/I122*100</f>
        <v>13.116565460057231</v>
      </c>
    </row>
    <row r="123" spans="2:11" ht="12.75">
      <c r="B123" s="254">
        <v>415</v>
      </c>
      <c r="C123" s="261" t="s">
        <v>120</v>
      </c>
      <c r="D123" s="256" t="s">
        <v>121</v>
      </c>
      <c r="E123" s="263">
        <v>0</v>
      </c>
      <c r="F123" s="258">
        <v>0</v>
      </c>
      <c r="G123" s="264">
        <v>0</v>
      </c>
      <c r="H123" s="593">
        <v>0</v>
      </c>
      <c r="I123" s="607">
        <v>0</v>
      </c>
      <c r="J123" s="693">
        <v>0</v>
      </c>
      <c r="K123" s="217">
        <v>0</v>
      </c>
    </row>
    <row r="124" spans="2:11" ht="12.75">
      <c r="B124" s="254">
        <v>416</v>
      </c>
      <c r="C124" s="261" t="s">
        <v>122</v>
      </c>
      <c r="D124" s="256" t="s">
        <v>123</v>
      </c>
      <c r="E124" s="263">
        <v>0</v>
      </c>
      <c r="F124" s="258">
        <v>0</v>
      </c>
      <c r="G124" s="264">
        <v>0</v>
      </c>
      <c r="H124" s="593">
        <v>0</v>
      </c>
      <c r="I124" s="607">
        <v>0</v>
      </c>
      <c r="J124" s="693">
        <v>0</v>
      </c>
      <c r="K124" s="217">
        <v>0</v>
      </c>
    </row>
    <row r="125" spans="2:11" ht="12.75">
      <c r="B125" s="254">
        <v>419</v>
      </c>
      <c r="C125" s="261" t="s">
        <v>521</v>
      </c>
      <c r="D125" s="256" t="s">
        <v>522</v>
      </c>
      <c r="E125" s="263">
        <v>0</v>
      </c>
      <c r="F125" s="258">
        <v>0</v>
      </c>
      <c r="G125" s="264">
        <v>0</v>
      </c>
      <c r="H125" s="593"/>
      <c r="I125" s="607">
        <v>0</v>
      </c>
      <c r="J125" s="693">
        <v>0</v>
      </c>
      <c r="K125" s="217">
        <v>0</v>
      </c>
    </row>
    <row r="126" spans="2:11" ht="13.5" thickBot="1">
      <c r="B126" s="509">
        <v>498</v>
      </c>
      <c r="C126" s="488" t="s">
        <v>523</v>
      </c>
      <c r="D126" s="489" t="s">
        <v>524</v>
      </c>
      <c r="E126" s="513">
        <v>0</v>
      </c>
      <c r="F126" s="471">
        <v>0</v>
      </c>
      <c r="G126" s="472">
        <v>0</v>
      </c>
      <c r="H126" s="594">
        <v>0</v>
      </c>
      <c r="I126" s="612">
        <v>0</v>
      </c>
      <c r="J126" s="694">
        <v>0</v>
      </c>
      <c r="K126" s="217">
        <v>0</v>
      </c>
    </row>
    <row r="127" spans="2:11" ht="26.25" thickBot="1">
      <c r="B127" s="501" t="s">
        <v>525</v>
      </c>
      <c r="C127" s="495" t="s">
        <v>526</v>
      </c>
      <c r="D127" s="496" t="s">
        <v>527</v>
      </c>
      <c r="E127" s="512">
        <f aca="true" t="shared" si="18" ref="E127:J127">E128+E135+E136+E144+E145+E146+E147</f>
        <v>1103288</v>
      </c>
      <c r="F127" s="473">
        <f t="shared" si="18"/>
        <v>989798</v>
      </c>
      <c r="G127" s="474">
        <f t="shared" si="18"/>
        <v>772273</v>
      </c>
      <c r="H127" s="473">
        <f t="shared" si="18"/>
        <v>813663</v>
      </c>
      <c r="I127" s="622">
        <f t="shared" si="18"/>
        <v>540194</v>
      </c>
      <c r="J127" s="474">
        <f t="shared" si="18"/>
        <v>594573</v>
      </c>
      <c r="K127" s="217">
        <f>+J127/I127*100</f>
        <v>110.06656867717895</v>
      </c>
    </row>
    <row r="128" spans="2:11" ht="26.25" thickBot="1">
      <c r="B128" s="501">
        <v>42</v>
      </c>
      <c r="C128" s="495" t="s">
        <v>528</v>
      </c>
      <c r="D128" s="496" t="s">
        <v>529</v>
      </c>
      <c r="E128" s="512">
        <f aca="true" t="shared" si="19" ref="E128:J128">E129+E130+E131+E132+E133+E134</f>
        <v>289273</v>
      </c>
      <c r="F128" s="473">
        <f t="shared" si="19"/>
        <v>278270</v>
      </c>
      <c r="G128" s="474">
        <f t="shared" si="19"/>
        <v>250000</v>
      </c>
      <c r="H128" s="473">
        <f t="shared" si="19"/>
        <v>178500</v>
      </c>
      <c r="I128" s="618">
        <f t="shared" si="19"/>
        <v>62500</v>
      </c>
      <c r="J128" s="474">
        <f t="shared" si="19"/>
        <v>62500</v>
      </c>
      <c r="K128" s="217">
        <v>0</v>
      </c>
    </row>
    <row r="129" spans="2:11" ht="12.75">
      <c r="B129" s="499">
        <v>420</v>
      </c>
      <c r="C129" s="500" t="s">
        <v>530</v>
      </c>
      <c r="D129" s="493" t="s">
        <v>531</v>
      </c>
      <c r="E129" s="511">
        <v>0</v>
      </c>
      <c r="F129" s="468">
        <v>0</v>
      </c>
      <c r="G129" s="469">
        <v>0</v>
      </c>
      <c r="H129" s="592">
        <v>0</v>
      </c>
      <c r="I129" s="619">
        <v>0</v>
      </c>
      <c r="J129" s="692">
        <v>0</v>
      </c>
      <c r="K129" s="217">
        <v>0</v>
      </c>
    </row>
    <row r="130" spans="2:11" ht="12.75">
      <c r="B130" s="254">
        <v>421</v>
      </c>
      <c r="C130" s="261" t="s">
        <v>532</v>
      </c>
      <c r="D130" s="256" t="s">
        <v>533</v>
      </c>
      <c r="E130" s="263">
        <v>0</v>
      </c>
      <c r="F130" s="258">
        <v>0</v>
      </c>
      <c r="G130" s="264">
        <v>0</v>
      </c>
      <c r="H130" s="593">
        <v>0</v>
      </c>
      <c r="I130" s="607">
        <v>0</v>
      </c>
      <c r="J130" s="693">
        <v>0</v>
      </c>
      <c r="K130" s="217">
        <v>0</v>
      </c>
    </row>
    <row r="131" spans="2:11" ht="12.75">
      <c r="B131" s="254">
        <v>422</v>
      </c>
      <c r="C131" s="261" t="s">
        <v>374</v>
      </c>
      <c r="D131" s="256" t="s">
        <v>534</v>
      </c>
      <c r="E131" s="263">
        <v>10000</v>
      </c>
      <c r="F131" s="258">
        <v>10000</v>
      </c>
      <c r="G131" s="264">
        <v>0</v>
      </c>
      <c r="H131" s="593">
        <v>0</v>
      </c>
      <c r="I131" s="607">
        <v>0</v>
      </c>
      <c r="J131" s="693">
        <v>0</v>
      </c>
      <c r="K131" s="217">
        <v>0</v>
      </c>
    </row>
    <row r="132" spans="2:11" ht="12.75">
      <c r="B132" s="254">
        <v>423</v>
      </c>
      <c r="C132" s="261" t="s">
        <v>376</v>
      </c>
      <c r="D132" s="256" t="s">
        <v>535</v>
      </c>
      <c r="E132" s="263">
        <v>0</v>
      </c>
      <c r="F132" s="258">
        <v>0</v>
      </c>
      <c r="G132" s="264">
        <v>0</v>
      </c>
      <c r="H132" s="258">
        <v>0</v>
      </c>
      <c r="I132" s="610">
        <v>0</v>
      </c>
      <c r="J132" s="693">
        <v>0</v>
      </c>
      <c r="K132" s="217">
        <v>0</v>
      </c>
    </row>
    <row r="133" spans="2:11" ht="25.5">
      <c r="B133" s="254">
        <v>427</v>
      </c>
      <c r="C133" s="261" t="s">
        <v>536</v>
      </c>
      <c r="D133" s="256" t="s">
        <v>537</v>
      </c>
      <c r="E133" s="263">
        <v>0</v>
      </c>
      <c r="F133" s="258">
        <v>0</v>
      </c>
      <c r="G133" s="264">
        <v>0</v>
      </c>
      <c r="H133" s="258">
        <v>0</v>
      </c>
      <c r="I133" s="610">
        <v>0</v>
      </c>
      <c r="J133" s="693">
        <v>0</v>
      </c>
      <c r="K133" s="217">
        <v>0</v>
      </c>
    </row>
    <row r="134" spans="2:11" ht="25.5">
      <c r="B134" s="254" t="s">
        <v>538</v>
      </c>
      <c r="C134" s="261" t="s">
        <v>539</v>
      </c>
      <c r="D134" s="256" t="s">
        <v>540</v>
      </c>
      <c r="E134" s="263">
        <v>279273</v>
      </c>
      <c r="F134" s="258">
        <v>268270</v>
      </c>
      <c r="G134" s="264">
        <v>250000</v>
      </c>
      <c r="H134" s="593">
        <v>178500</v>
      </c>
      <c r="I134" s="607">
        <v>62500</v>
      </c>
      <c r="J134" s="693">
        <v>62500</v>
      </c>
      <c r="K134" s="217">
        <f>+J134/I134*100</f>
        <v>100</v>
      </c>
    </row>
    <row r="135" spans="2:11" ht="13.5" thickBot="1">
      <c r="B135" s="509">
        <v>430</v>
      </c>
      <c r="C135" s="488" t="s">
        <v>541</v>
      </c>
      <c r="D135" s="489" t="s">
        <v>542</v>
      </c>
      <c r="E135" s="513">
        <v>45087</v>
      </c>
      <c r="F135" s="471">
        <v>4693</v>
      </c>
      <c r="G135" s="472">
        <v>6375</v>
      </c>
      <c r="H135" s="594">
        <v>150000</v>
      </c>
      <c r="I135" s="612">
        <v>8000</v>
      </c>
      <c r="J135" s="694">
        <v>17850</v>
      </c>
      <c r="K135" s="217">
        <f>+J135/I135*100</f>
        <v>223.12500000000003</v>
      </c>
    </row>
    <row r="136" spans="2:11" ht="26.25" thickBot="1">
      <c r="B136" s="501" t="s">
        <v>543</v>
      </c>
      <c r="C136" s="495" t="s">
        <v>544</v>
      </c>
      <c r="D136" s="496" t="s">
        <v>545</v>
      </c>
      <c r="E136" s="512">
        <f aca="true" t="shared" si="20" ref="E136:J136">E137+E138+E139+E140+E141+E142+E143</f>
        <v>586671</v>
      </c>
      <c r="F136" s="473">
        <f t="shared" si="20"/>
        <v>564247</v>
      </c>
      <c r="G136" s="474">
        <f t="shared" si="20"/>
        <v>387909</v>
      </c>
      <c r="H136" s="473">
        <f t="shared" si="20"/>
        <v>357163</v>
      </c>
      <c r="I136" s="618">
        <f t="shared" si="20"/>
        <v>343694</v>
      </c>
      <c r="J136" s="474">
        <f t="shared" si="20"/>
        <v>392360</v>
      </c>
      <c r="K136" s="217">
        <f>+J136/I136*100</f>
        <v>114.15968856017271</v>
      </c>
    </row>
    <row r="137" spans="2:11" ht="12.75">
      <c r="B137" s="499">
        <v>431</v>
      </c>
      <c r="C137" s="500" t="s">
        <v>546</v>
      </c>
      <c r="D137" s="493" t="s">
        <v>547</v>
      </c>
      <c r="E137" s="511">
        <v>0</v>
      </c>
      <c r="F137" s="468">
        <v>0</v>
      </c>
      <c r="G137" s="469">
        <v>0</v>
      </c>
      <c r="H137" s="468">
        <v>0</v>
      </c>
      <c r="I137" s="613">
        <v>0</v>
      </c>
      <c r="J137" s="692">
        <v>0</v>
      </c>
      <c r="K137" s="217">
        <v>0</v>
      </c>
    </row>
    <row r="138" spans="2:11" ht="12.75">
      <c r="B138" s="254">
        <v>432</v>
      </c>
      <c r="C138" s="261" t="s">
        <v>548</v>
      </c>
      <c r="D138" s="256" t="s">
        <v>549</v>
      </c>
      <c r="E138" s="263">
        <v>0</v>
      </c>
      <c r="F138" s="258">
        <v>0</v>
      </c>
      <c r="G138" s="264">
        <v>0</v>
      </c>
      <c r="H138" s="258">
        <v>0</v>
      </c>
      <c r="I138" s="610">
        <v>0</v>
      </c>
      <c r="J138" s="693">
        <v>0</v>
      </c>
      <c r="K138" s="217">
        <v>0</v>
      </c>
    </row>
    <row r="139" spans="2:11" ht="12.75">
      <c r="B139" s="254">
        <v>433</v>
      </c>
      <c r="C139" s="261" t="s">
        <v>550</v>
      </c>
      <c r="D139" s="256" t="s">
        <v>551</v>
      </c>
      <c r="E139" s="263">
        <v>2715</v>
      </c>
      <c r="F139" s="258">
        <v>3237</v>
      </c>
      <c r="G139" s="264">
        <v>2414</v>
      </c>
      <c r="H139" s="593">
        <v>2000</v>
      </c>
      <c r="I139" s="607">
        <v>1500</v>
      </c>
      <c r="J139" s="693">
        <v>1434</v>
      </c>
      <c r="K139" s="217">
        <f>+J139/I139*100</f>
        <v>95.6</v>
      </c>
    </row>
    <row r="140" spans="2:11" ht="12.75">
      <c r="B140" s="254">
        <v>434</v>
      </c>
      <c r="C140" s="261" t="s">
        <v>552</v>
      </c>
      <c r="D140" s="256" t="s">
        <v>553</v>
      </c>
      <c r="E140" s="263">
        <v>0</v>
      </c>
      <c r="F140" s="258">
        <v>0</v>
      </c>
      <c r="G140" s="264">
        <v>0</v>
      </c>
      <c r="H140" s="258">
        <v>0</v>
      </c>
      <c r="I140" s="610">
        <v>0</v>
      </c>
      <c r="J140" s="693">
        <v>0</v>
      </c>
      <c r="K140" s="217">
        <v>0</v>
      </c>
    </row>
    <row r="141" spans="2:11" ht="12.75">
      <c r="B141" s="254">
        <v>435</v>
      </c>
      <c r="C141" s="261" t="s">
        <v>554</v>
      </c>
      <c r="D141" s="256" t="s">
        <v>555</v>
      </c>
      <c r="E141" s="263">
        <v>583956</v>
      </c>
      <c r="F141" s="258">
        <v>561010</v>
      </c>
      <c r="G141" s="264">
        <v>385495</v>
      </c>
      <c r="H141" s="593">
        <v>355163</v>
      </c>
      <c r="I141" s="607">
        <v>342194</v>
      </c>
      <c r="J141" s="693">
        <v>390926</v>
      </c>
      <c r="K141" s="217">
        <f>+J141/I141*100</f>
        <v>114.24104455367423</v>
      </c>
    </row>
    <row r="142" spans="2:11" ht="12.75">
      <c r="B142" s="254">
        <v>436</v>
      </c>
      <c r="C142" s="261" t="s">
        <v>556</v>
      </c>
      <c r="D142" s="256" t="s">
        <v>557</v>
      </c>
      <c r="E142" s="263">
        <v>0</v>
      </c>
      <c r="F142" s="258">
        <v>0</v>
      </c>
      <c r="G142" s="264">
        <v>0</v>
      </c>
      <c r="H142" s="258">
        <v>0</v>
      </c>
      <c r="I142" s="610">
        <v>0</v>
      </c>
      <c r="J142" s="693">
        <v>0</v>
      </c>
      <c r="K142" s="217">
        <v>0</v>
      </c>
    </row>
    <row r="143" spans="2:11" ht="12.75">
      <c r="B143" s="254">
        <v>439</v>
      </c>
      <c r="C143" s="261" t="s">
        <v>558</v>
      </c>
      <c r="D143" s="256" t="s">
        <v>559</v>
      </c>
      <c r="E143" s="263">
        <v>0</v>
      </c>
      <c r="F143" s="258">
        <v>0</v>
      </c>
      <c r="G143" s="264">
        <v>0</v>
      </c>
      <c r="H143" s="258">
        <v>0</v>
      </c>
      <c r="I143" s="610">
        <v>0</v>
      </c>
      <c r="J143" s="693">
        <v>0</v>
      </c>
      <c r="K143" s="217">
        <v>0</v>
      </c>
    </row>
    <row r="144" spans="2:11" ht="12.75">
      <c r="B144" s="260" t="s">
        <v>560</v>
      </c>
      <c r="C144" s="255" t="s">
        <v>561</v>
      </c>
      <c r="D144" s="256" t="s">
        <v>562</v>
      </c>
      <c r="E144" s="263">
        <v>87804</v>
      </c>
      <c r="F144" s="258">
        <v>129177</v>
      </c>
      <c r="G144" s="264">
        <v>120063</v>
      </c>
      <c r="H144" s="593">
        <v>120000</v>
      </c>
      <c r="I144" s="607">
        <v>120000</v>
      </c>
      <c r="J144" s="693">
        <v>114916</v>
      </c>
      <c r="K144" s="217">
        <f aca="true" t="shared" si="21" ref="K144:K149">+J144/I144*100</f>
        <v>95.76333333333334</v>
      </c>
    </row>
    <row r="145" spans="2:11" ht="12.75">
      <c r="B145" s="260">
        <v>47</v>
      </c>
      <c r="C145" s="255" t="s">
        <v>563</v>
      </c>
      <c r="D145" s="256" t="s">
        <v>564</v>
      </c>
      <c r="E145" s="263">
        <v>57950</v>
      </c>
      <c r="F145" s="258">
        <v>5508</v>
      </c>
      <c r="G145" s="264">
        <v>3979</v>
      </c>
      <c r="H145" s="593">
        <v>5000</v>
      </c>
      <c r="I145" s="607">
        <v>0</v>
      </c>
      <c r="J145" s="693">
        <v>0</v>
      </c>
      <c r="K145" s="217">
        <v>0</v>
      </c>
    </row>
    <row r="146" spans="2:11" ht="12.75">
      <c r="B146" s="260">
        <v>48</v>
      </c>
      <c r="C146" s="255" t="s">
        <v>565</v>
      </c>
      <c r="D146" s="256" t="s">
        <v>509</v>
      </c>
      <c r="E146" s="263">
        <v>1820</v>
      </c>
      <c r="F146" s="258">
        <v>3427</v>
      </c>
      <c r="G146" s="264">
        <v>2631</v>
      </c>
      <c r="H146" s="593">
        <v>3000</v>
      </c>
      <c r="I146" s="607">
        <v>6000</v>
      </c>
      <c r="J146" s="693">
        <v>6947</v>
      </c>
      <c r="K146" s="217">
        <f t="shared" si="21"/>
        <v>115.78333333333333</v>
      </c>
    </row>
    <row r="147" spans="2:11" ht="13.5" thickBot="1">
      <c r="B147" s="509" t="s">
        <v>323</v>
      </c>
      <c r="C147" s="488" t="s">
        <v>510</v>
      </c>
      <c r="D147" s="489" t="s">
        <v>511</v>
      </c>
      <c r="E147" s="513">
        <v>34683</v>
      </c>
      <c r="F147" s="471">
        <v>4476</v>
      </c>
      <c r="G147" s="472">
        <v>1316</v>
      </c>
      <c r="H147" s="594">
        <v>0</v>
      </c>
      <c r="I147" s="612">
        <v>0</v>
      </c>
      <c r="J147" s="694">
        <v>0</v>
      </c>
      <c r="K147" s="217">
        <v>0</v>
      </c>
    </row>
    <row r="148" spans="2:11" ht="26.25" thickBot="1">
      <c r="B148" s="501"/>
      <c r="C148" s="495" t="s">
        <v>512</v>
      </c>
      <c r="D148" s="496" t="s">
        <v>513</v>
      </c>
      <c r="E148" s="512">
        <v>0</v>
      </c>
      <c r="F148" s="473">
        <v>0</v>
      </c>
      <c r="G148" s="474">
        <v>0</v>
      </c>
      <c r="H148" s="473">
        <v>0</v>
      </c>
      <c r="I148" s="618">
        <v>0</v>
      </c>
      <c r="J148" s="474">
        <v>0</v>
      </c>
      <c r="K148" s="217">
        <v>0</v>
      </c>
    </row>
    <row r="149" spans="2:11" ht="13.5" thickBot="1">
      <c r="B149" s="501"/>
      <c r="C149" s="495" t="s">
        <v>514</v>
      </c>
      <c r="D149" s="496" t="s">
        <v>515</v>
      </c>
      <c r="E149" s="512">
        <f aca="true" t="shared" si="22" ref="E149:J149">E109+E127+E126+E86-E148</f>
        <v>2128244</v>
      </c>
      <c r="F149" s="473">
        <f t="shared" si="22"/>
        <v>2283760</v>
      </c>
      <c r="G149" s="474">
        <f t="shared" si="22"/>
        <v>2315161</v>
      </c>
      <c r="H149" s="473">
        <f t="shared" si="22"/>
        <v>2778490</v>
      </c>
      <c r="I149" s="618">
        <f t="shared" si="22"/>
        <v>2597966</v>
      </c>
      <c r="J149" s="474">
        <f t="shared" si="22"/>
        <v>2386457</v>
      </c>
      <c r="K149" s="217">
        <f t="shared" si="21"/>
        <v>91.85866943601263</v>
      </c>
    </row>
    <row r="150" spans="2:11" ht="13.5" thickBot="1">
      <c r="B150" s="517">
        <v>89</v>
      </c>
      <c r="C150" s="518" t="s">
        <v>516</v>
      </c>
      <c r="D150" s="519" t="s">
        <v>517</v>
      </c>
      <c r="E150" s="520"/>
      <c r="F150" s="521"/>
      <c r="G150" s="522"/>
      <c r="H150" s="521"/>
      <c r="I150" s="623"/>
      <c r="J150" s="696"/>
      <c r="K150" s="266"/>
    </row>
    <row r="151" spans="2:11" ht="12.75">
      <c r="B151" s="267"/>
      <c r="E151" s="253"/>
      <c r="F151" s="253"/>
      <c r="G151" s="253"/>
      <c r="H151" s="253"/>
      <c r="I151" s="268"/>
      <c r="J151" s="268"/>
      <c r="K151" s="269"/>
    </row>
    <row r="152" spans="2:11" ht="12.75">
      <c r="B152" s="267"/>
      <c r="E152" s="253"/>
      <c r="F152" s="253"/>
      <c r="G152" s="253"/>
      <c r="H152" s="253"/>
      <c r="I152" s="253"/>
      <c r="J152" s="253"/>
      <c r="K152" s="270"/>
    </row>
    <row r="153" spans="2:11" ht="12.75">
      <c r="B153" s="267"/>
      <c r="E153" s="253"/>
      <c r="F153" s="253"/>
      <c r="G153" s="253"/>
      <c r="H153" s="253"/>
      <c r="I153" s="268"/>
      <c r="J153" s="268"/>
      <c r="K153" s="269"/>
    </row>
    <row r="154" spans="2:11" ht="12.75">
      <c r="B154" s="149" t="s">
        <v>940</v>
      </c>
      <c r="C154" s="149"/>
      <c r="D154" s="195" t="s">
        <v>587</v>
      </c>
      <c r="E154" s="229"/>
      <c r="F154" s="229"/>
      <c r="G154" s="229"/>
      <c r="H154" s="229"/>
      <c r="I154" s="230" t="s">
        <v>588</v>
      </c>
      <c r="J154" s="230"/>
      <c r="K154" s="271"/>
    </row>
    <row r="155" spans="2:11" ht="12.75">
      <c r="B155" s="267"/>
      <c r="E155" s="253"/>
      <c r="F155" s="253"/>
      <c r="G155" s="253"/>
      <c r="H155" s="253"/>
      <c r="I155" s="268"/>
      <c r="J155" s="268"/>
      <c r="K155" s="269"/>
    </row>
    <row r="156" spans="2:11" ht="12.75">
      <c r="B156" s="267"/>
      <c r="E156" s="253"/>
      <c r="F156" s="253"/>
      <c r="G156" s="253"/>
      <c r="H156" s="253"/>
      <c r="I156" s="268"/>
      <c r="J156" s="268"/>
      <c r="K156" s="269"/>
    </row>
    <row r="157" spans="2:11" ht="12.75">
      <c r="B157" s="267"/>
      <c r="E157" s="253"/>
      <c r="F157" s="253"/>
      <c r="G157" s="253"/>
      <c r="H157" s="253"/>
      <c r="I157" s="268"/>
      <c r="J157" s="268"/>
      <c r="K157" s="269"/>
    </row>
  </sheetData>
  <sheetProtection/>
  <mergeCells count="11">
    <mergeCell ref="I9:J9"/>
    <mergeCell ref="H9:H10"/>
    <mergeCell ref="G9:G10"/>
    <mergeCell ref="B5:J5"/>
    <mergeCell ref="D7:D10"/>
    <mergeCell ref="B7:B10"/>
    <mergeCell ref="C7:C10"/>
    <mergeCell ref="E7:K8"/>
    <mergeCell ref="E9:E10"/>
    <mergeCell ref="F9:F10"/>
    <mergeCell ref="K9:K10"/>
  </mergeCells>
  <printOptions/>
  <pageMargins left="0" right="0" top="0" bottom="0" header="0" footer="0"/>
  <pageSetup fitToHeight="0" fitToWidth="0" horizontalDpi="600" verticalDpi="600" orientation="portrait" scale="55" r:id="rId1"/>
</worksheet>
</file>

<file path=xl/worksheets/sheet3.xml><?xml version="1.0" encoding="utf-8"?>
<worksheet xmlns="http://schemas.openxmlformats.org/spreadsheetml/2006/main" xmlns:r="http://schemas.openxmlformats.org/officeDocument/2006/relationships">
  <sheetPr>
    <tabColor theme="0"/>
  </sheetPr>
  <dimension ref="B2:K71"/>
  <sheetViews>
    <sheetView tabSelected="1" zoomScalePageLayoutView="0" workbookViewId="0" topLeftCell="A29">
      <selection activeCell="B2" sqref="B2:J68"/>
    </sheetView>
  </sheetViews>
  <sheetFormatPr defaultColWidth="9.140625" defaultRowHeight="12.75"/>
  <cols>
    <col min="1" max="1" width="6.140625" style="95" customWidth="1"/>
    <col min="2" max="2" width="81.140625" style="95" customWidth="1"/>
    <col min="3" max="3" width="7.28125" style="117" bestFit="1" customWidth="1"/>
    <col min="4" max="4" width="11.57421875" style="117" customWidth="1"/>
    <col min="5" max="5" width="11.00390625" style="117" customWidth="1"/>
    <col min="6" max="6" width="11.28125" style="117" customWidth="1"/>
    <col min="7" max="7" width="9.28125" style="117" customWidth="1"/>
    <col min="8" max="8" width="9.7109375" style="95" customWidth="1"/>
    <col min="9" max="9" width="9.57421875" style="95" customWidth="1"/>
    <col min="10" max="10" width="11.28125" style="95" customWidth="1"/>
    <col min="11" max="16384" width="9.140625" style="95" customWidth="1"/>
  </cols>
  <sheetData>
    <row r="2" ht="12.75">
      <c r="B2" s="111" t="s">
        <v>590</v>
      </c>
    </row>
    <row r="3" spans="2:10" ht="12.75">
      <c r="B3" s="111" t="s">
        <v>591</v>
      </c>
      <c r="G3" s="271"/>
      <c r="H3" s="271"/>
      <c r="J3" s="119"/>
    </row>
    <row r="4" ht="12.75">
      <c r="J4" s="119"/>
    </row>
    <row r="5" spans="2:10" s="111" customFormat="1" ht="12.75">
      <c r="B5" s="736" t="s">
        <v>256</v>
      </c>
      <c r="C5" s="736"/>
      <c r="D5" s="736"/>
      <c r="E5" s="736"/>
      <c r="F5" s="736"/>
      <c r="G5" s="736"/>
      <c r="H5" s="736"/>
      <c r="I5" s="736"/>
      <c r="J5" s="117" t="s">
        <v>589</v>
      </c>
    </row>
    <row r="6" spans="2:10" s="111" customFormat="1" ht="12.75">
      <c r="B6" s="736" t="s">
        <v>930</v>
      </c>
      <c r="C6" s="736"/>
      <c r="D6" s="736"/>
      <c r="E6" s="736"/>
      <c r="F6" s="736"/>
      <c r="G6" s="736"/>
      <c r="H6" s="736"/>
      <c r="I6" s="736"/>
      <c r="J6" s="108"/>
    </row>
    <row r="7" spans="8:10" ht="18.75" customHeight="1" thickBot="1">
      <c r="H7" s="197"/>
      <c r="I7" s="200" t="s">
        <v>184</v>
      </c>
      <c r="J7" s="110"/>
    </row>
    <row r="8" spans="2:10" ht="13.5" thickBot="1">
      <c r="B8" s="737" t="s">
        <v>185</v>
      </c>
      <c r="C8" s="740" t="s">
        <v>245</v>
      </c>
      <c r="D8" s="702" t="s">
        <v>324</v>
      </c>
      <c r="E8" s="716"/>
      <c r="F8" s="716"/>
      <c r="G8" s="716"/>
      <c r="H8" s="716"/>
      <c r="I8" s="716"/>
      <c r="J8" s="717"/>
    </row>
    <row r="9" spans="2:10" ht="16.5" customHeight="1" thickBot="1">
      <c r="B9" s="738"/>
      <c r="C9" s="720"/>
      <c r="D9" s="698" t="s">
        <v>519</v>
      </c>
      <c r="E9" s="698" t="s">
        <v>640</v>
      </c>
      <c r="F9" s="698" t="s">
        <v>789</v>
      </c>
      <c r="G9" s="700" t="s">
        <v>790</v>
      </c>
      <c r="H9" s="702" t="s">
        <v>697</v>
      </c>
      <c r="I9" s="703"/>
      <c r="J9" s="704" t="s">
        <v>946</v>
      </c>
    </row>
    <row r="10" spans="2:10" ht="69.75" customHeight="1" thickBot="1">
      <c r="B10" s="739"/>
      <c r="C10" s="741"/>
      <c r="D10" s="699"/>
      <c r="E10" s="699"/>
      <c r="F10" s="699"/>
      <c r="G10" s="701"/>
      <c r="H10" s="202" t="s">
        <v>638</v>
      </c>
      <c r="I10" s="203" t="s">
        <v>641</v>
      </c>
      <c r="J10" s="705"/>
    </row>
    <row r="11" spans="2:10" ht="15.75" customHeight="1" thickBot="1">
      <c r="B11" s="272">
        <v>1</v>
      </c>
      <c r="C11" s="273">
        <v>2</v>
      </c>
      <c r="D11" s="274">
        <v>3</v>
      </c>
      <c r="E11" s="274">
        <v>4</v>
      </c>
      <c r="F11" s="274">
        <v>5</v>
      </c>
      <c r="G11" s="338">
        <v>6</v>
      </c>
      <c r="H11" s="338">
        <v>7</v>
      </c>
      <c r="I11" s="274">
        <v>8</v>
      </c>
      <c r="J11" s="274">
        <v>9</v>
      </c>
    </row>
    <row r="12" spans="2:10" ht="15.75" customHeight="1" thickBot="1">
      <c r="B12" s="525" t="s">
        <v>568</v>
      </c>
      <c r="C12" s="526"/>
      <c r="D12" s="338"/>
      <c r="E12" s="527"/>
      <c r="F12" s="333"/>
      <c r="G12" s="338"/>
      <c r="H12" s="528"/>
      <c r="I12" s="529"/>
      <c r="J12" s="277"/>
    </row>
    <row r="13" spans="2:10" ht="13.5" thickBot="1">
      <c r="B13" s="533" t="s">
        <v>569</v>
      </c>
      <c r="C13" s="534">
        <v>3001</v>
      </c>
      <c r="D13" s="535">
        <f aca="true" t="shared" si="0" ref="D13:I13">+D14+D15+D16</f>
        <v>4323298</v>
      </c>
      <c r="E13" s="535">
        <f t="shared" si="0"/>
        <v>4399232</v>
      </c>
      <c r="F13" s="536">
        <f t="shared" si="0"/>
        <v>4357128</v>
      </c>
      <c r="G13" s="635">
        <f t="shared" si="0"/>
        <v>4875986</v>
      </c>
      <c r="H13" s="636">
        <f t="shared" si="0"/>
        <v>3642650</v>
      </c>
      <c r="I13" s="536">
        <f t="shared" si="0"/>
        <v>3338576</v>
      </c>
      <c r="J13" s="279">
        <f>+I13/H13*100</f>
        <v>91.65239592055234</v>
      </c>
    </row>
    <row r="14" spans="2:10" ht="15.75" customHeight="1">
      <c r="B14" s="530" t="s">
        <v>257</v>
      </c>
      <c r="C14" s="276">
        <v>3002</v>
      </c>
      <c r="D14" s="531">
        <v>4306359</v>
      </c>
      <c r="E14" s="531">
        <v>4347382</v>
      </c>
      <c r="F14" s="532">
        <v>4133697</v>
      </c>
      <c r="G14" s="638">
        <v>4647442</v>
      </c>
      <c r="H14" s="639">
        <v>3458670</v>
      </c>
      <c r="I14" s="676">
        <v>3204249</v>
      </c>
      <c r="J14" s="281">
        <f aca="true" t="shared" si="1" ref="J14:J61">+I14/H14*100</f>
        <v>92.64396429841528</v>
      </c>
    </row>
    <row r="15" spans="2:10" ht="12.75">
      <c r="B15" s="280" t="s">
        <v>258</v>
      </c>
      <c r="C15" s="278">
        <v>3003</v>
      </c>
      <c r="D15" s="412">
        <v>2570</v>
      </c>
      <c r="E15" s="412">
        <v>1008</v>
      </c>
      <c r="F15" s="413">
        <v>1031</v>
      </c>
      <c r="G15" s="640">
        <v>1050</v>
      </c>
      <c r="H15" s="641">
        <v>702</v>
      </c>
      <c r="I15" s="677">
        <v>7</v>
      </c>
      <c r="J15" s="281">
        <f t="shared" si="1"/>
        <v>0.9971509971509971</v>
      </c>
    </row>
    <row r="16" spans="2:10" ht="15.75" customHeight="1" thickBot="1">
      <c r="B16" s="537" t="s">
        <v>259</v>
      </c>
      <c r="C16" s="538">
        <v>3004</v>
      </c>
      <c r="D16" s="539">
        <v>14369</v>
      </c>
      <c r="E16" s="539">
        <v>50842</v>
      </c>
      <c r="F16" s="540">
        <v>222400</v>
      </c>
      <c r="G16" s="642">
        <v>227494</v>
      </c>
      <c r="H16" s="643">
        <v>183278</v>
      </c>
      <c r="I16" s="540">
        <v>134320</v>
      </c>
      <c r="J16" s="281">
        <f t="shared" si="1"/>
        <v>73.28757406780956</v>
      </c>
    </row>
    <row r="17" spans="2:10" ht="13.5" thickBot="1">
      <c r="B17" s="533" t="s">
        <v>570</v>
      </c>
      <c r="C17" s="534">
        <v>3005</v>
      </c>
      <c r="D17" s="535">
        <f aca="true" t="shared" si="2" ref="D17:I17">+D18+D19+D20+D21+D22</f>
        <v>4065040</v>
      </c>
      <c r="E17" s="535">
        <f t="shared" si="2"/>
        <v>4137415</v>
      </c>
      <c r="F17" s="536">
        <f t="shared" si="2"/>
        <v>3979493</v>
      </c>
      <c r="G17" s="635">
        <f t="shared" si="2"/>
        <v>4548432</v>
      </c>
      <c r="H17" s="636">
        <f t="shared" si="2"/>
        <v>3358446</v>
      </c>
      <c r="I17" s="536">
        <f t="shared" si="2"/>
        <v>3197680</v>
      </c>
      <c r="J17" s="281">
        <f t="shared" si="1"/>
        <v>95.2130836702451</v>
      </c>
    </row>
    <row r="18" spans="2:10" ht="15.75" customHeight="1">
      <c r="B18" s="530" t="s">
        <v>260</v>
      </c>
      <c r="C18" s="276">
        <v>3006</v>
      </c>
      <c r="D18" s="531">
        <v>2320768</v>
      </c>
      <c r="E18" s="531">
        <v>2460812</v>
      </c>
      <c r="F18" s="532">
        <v>2537686</v>
      </c>
      <c r="G18" s="638">
        <v>2939579</v>
      </c>
      <c r="H18" s="639">
        <v>2201966</v>
      </c>
      <c r="I18" s="532">
        <v>2057174</v>
      </c>
      <c r="J18" s="281">
        <f t="shared" si="1"/>
        <v>93.42442163048838</v>
      </c>
    </row>
    <row r="19" spans="2:10" ht="12.75">
      <c r="B19" s="280" t="s">
        <v>571</v>
      </c>
      <c r="C19" s="278">
        <v>3007</v>
      </c>
      <c r="D19" s="412">
        <v>1199042</v>
      </c>
      <c r="E19" s="412">
        <v>1163389</v>
      </c>
      <c r="F19" s="413">
        <v>1234200</v>
      </c>
      <c r="G19" s="640">
        <v>1337328</v>
      </c>
      <c r="H19" s="641">
        <v>1001976</v>
      </c>
      <c r="I19" s="677">
        <v>967471</v>
      </c>
      <c r="J19" s="281">
        <f t="shared" si="1"/>
        <v>96.55630474183015</v>
      </c>
    </row>
    <row r="20" spans="2:10" ht="15.75" customHeight="1">
      <c r="B20" s="280" t="s">
        <v>261</v>
      </c>
      <c r="C20" s="278">
        <v>3008</v>
      </c>
      <c r="D20" s="412">
        <v>170865</v>
      </c>
      <c r="E20" s="412">
        <v>77167</v>
      </c>
      <c r="F20" s="413">
        <v>48206</v>
      </c>
      <c r="G20" s="640">
        <v>43314</v>
      </c>
      <c r="H20" s="641">
        <v>29180</v>
      </c>
      <c r="I20" s="413">
        <v>19606</v>
      </c>
      <c r="J20" s="281">
        <f t="shared" si="1"/>
        <v>67.1898560657985</v>
      </c>
    </row>
    <row r="21" spans="2:10" ht="12.75">
      <c r="B21" s="280" t="s">
        <v>262</v>
      </c>
      <c r="C21" s="278">
        <v>3009</v>
      </c>
      <c r="D21" s="412">
        <v>0</v>
      </c>
      <c r="E21" s="412">
        <v>0</v>
      </c>
      <c r="F21" s="413">
        <v>0</v>
      </c>
      <c r="G21" s="640">
        <v>0</v>
      </c>
      <c r="H21" s="641">
        <v>0</v>
      </c>
      <c r="I21" s="677">
        <v>0</v>
      </c>
      <c r="J21" s="281">
        <v>0</v>
      </c>
    </row>
    <row r="22" spans="2:10" ht="15.75" customHeight="1" thickBot="1">
      <c r="B22" s="537" t="s">
        <v>572</v>
      </c>
      <c r="C22" s="538">
        <v>3010</v>
      </c>
      <c r="D22" s="539">
        <v>374365</v>
      </c>
      <c r="E22" s="539">
        <v>436047</v>
      </c>
      <c r="F22" s="540">
        <v>159401</v>
      </c>
      <c r="G22" s="642">
        <v>228211</v>
      </c>
      <c r="H22" s="643">
        <v>125324</v>
      </c>
      <c r="I22" s="540">
        <v>153429</v>
      </c>
      <c r="J22" s="281">
        <f t="shared" si="1"/>
        <v>122.42587213941462</v>
      </c>
    </row>
    <row r="23" spans="2:10" ht="13.5" thickBot="1">
      <c r="B23" s="533" t="s">
        <v>573</v>
      </c>
      <c r="C23" s="534">
        <v>3011</v>
      </c>
      <c r="D23" s="535">
        <f aca="true" t="shared" si="3" ref="D23:I23">+D13-D17</f>
        <v>258258</v>
      </c>
      <c r="E23" s="535">
        <f t="shared" si="3"/>
        <v>261817</v>
      </c>
      <c r="F23" s="536">
        <f t="shared" si="3"/>
        <v>377635</v>
      </c>
      <c r="G23" s="659">
        <f t="shared" si="3"/>
        <v>327554</v>
      </c>
      <c r="H23" s="659">
        <f t="shared" si="3"/>
        <v>284204</v>
      </c>
      <c r="I23" s="536">
        <f t="shared" si="3"/>
        <v>140896</v>
      </c>
      <c r="J23" s="281">
        <f t="shared" si="1"/>
        <v>49.57565692249229</v>
      </c>
    </row>
    <row r="24" spans="2:10" ht="15.75" customHeight="1" thickBot="1">
      <c r="B24" s="533" t="s">
        <v>574</v>
      </c>
      <c r="C24" s="534">
        <v>3012</v>
      </c>
      <c r="D24" s="535">
        <v>0</v>
      </c>
      <c r="E24" s="535">
        <v>0</v>
      </c>
      <c r="F24" s="536">
        <v>0</v>
      </c>
      <c r="G24" s="635">
        <v>0</v>
      </c>
      <c r="H24" s="660">
        <v>0</v>
      </c>
      <c r="I24" s="536">
        <v>0</v>
      </c>
      <c r="J24" s="281">
        <v>0</v>
      </c>
    </row>
    <row r="25" spans="2:10" ht="13.5" thickBot="1">
      <c r="B25" s="525" t="s">
        <v>167</v>
      </c>
      <c r="C25" s="526"/>
      <c r="D25" s="541"/>
      <c r="E25" s="542"/>
      <c r="F25" s="543"/>
      <c r="G25" s="661"/>
      <c r="H25" s="662"/>
      <c r="I25" s="678"/>
      <c r="J25" s="281"/>
    </row>
    <row r="26" spans="2:10" ht="15.75" customHeight="1" thickBot="1">
      <c r="B26" s="533" t="s">
        <v>219</v>
      </c>
      <c r="C26" s="534">
        <v>3013</v>
      </c>
      <c r="D26" s="535">
        <f aca="true" t="shared" si="4" ref="D26:I26">+D27+D28+D29+D30+D31</f>
        <v>0</v>
      </c>
      <c r="E26" s="535">
        <f t="shared" si="4"/>
        <v>0</v>
      </c>
      <c r="F26" s="536">
        <f t="shared" si="4"/>
        <v>0</v>
      </c>
      <c r="G26" s="473">
        <f t="shared" si="4"/>
        <v>0</v>
      </c>
      <c r="H26" s="663">
        <f t="shared" si="4"/>
        <v>0</v>
      </c>
      <c r="I26" s="536">
        <f t="shared" si="4"/>
        <v>0</v>
      </c>
      <c r="J26" s="281">
        <v>0</v>
      </c>
    </row>
    <row r="27" spans="2:10" ht="12.75">
      <c r="B27" s="530" t="s">
        <v>168</v>
      </c>
      <c r="C27" s="276">
        <v>3014</v>
      </c>
      <c r="D27" s="531">
        <v>0</v>
      </c>
      <c r="E27" s="531">
        <v>0</v>
      </c>
      <c r="F27" s="532">
        <v>0</v>
      </c>
      <c r="G27" s="638">
        <v>0</v>
      </c>
      <c r="H27" s="639">
        <v>0</v>
      </c>
      <c r="I27" s="532">
        <v>0</v>
      </c>
      <c r="J27" s="281">
        <v>0</v>
      </c>
    </row>
    <row r="28" spans="2:10" ht="25.5">
      <c r="B28" s="280" t="s">
        <v>220</v>
      </c>
      <c r="C28" s="278">
        <v>3015</v>
      </c>
      <c r="D28" s="412">
        <v>0</v>
      </c>
      <c r="E28" s="412">
        <v>0</v>
      </c>
      <c r="F28" s="413">
        <v>0</v>
      </c>
      <c r="G28" s="640">
        <v>0</v>
      </c>
      <c r="H28" s="641">
        <v>0</v>
      </c>
      <c r="I28" s="413">
        <v>0</v>
      </c>
      <c r="J28" s="281">
        <v>0</v>
      </c>
    </row>
    <row r="29" spans="2:10" ht="12.75">
      <c r="B29" s="280" t="s">
        <v>169</v>
      </c>
      <c r="C29" s="278">
        <v>3016</v>
      </c>
      <c r="D29" s="412">
        <v>0</v>
      </c>
      <c r="E29" s="412">
        <v>0</v>
      </c>
      <c r="F29" s="413">
        <v>0</v>
      </c>
      <c r="G29" s="640">
        <v>0</v>
      </c>
      <c r="H29" s="641">
        <v>0</v>
      </c>
      <c r="I29" s="413">
        <v>0</v>
      </c>
      <c r="J29" s="281">
        <v>0</v>
      </c>
    </row>
    <row r="30" spans="2:10" ht="15.75" customHeight="1">
      <c r="B30" s="280" t="s">
        <v>170</v>
      </c>
      <c r="C30" s="278">
        <v>3017</v>
      </c>
      <c r="D30" s="412">
        <v>0</v>
      </c>
      <c r="E30" s="412">
        <v>0</v>
      </c>
      <c r="F30" s="413">
        <v>0</v>
      </c>
      <c r="G30" s="640">
        <v>0</v>
      </c>
      <c r="H30" s="641">
        <v>0</v>
      </c>
      <c r="I30" s="413">
        <v>0</v>
      </c>
      <c r="J30" s="281">
        <v>0</v>
      </c>
    </row>
    <row r="31" spans="2:10" ht="13.5" thickBot="1">
      <c r="B31" s="537" t="s">
        <v>226</v>
      </c>
      <c r="C31" s="538">
        <v>3018</v>
      </c>
      <c r="D31" s="539">
        <v>0</v>
      </c>
      <c r="E31" s="539">
        <v>0</v>
      </c>
      <c r="F31" s="540">
        <v>0</v>
      </c>
      <c r="G31" s="642">
        <v>0</v>
      </c>
      <c r="H31" s="643">
        <v>0</v>
      </c>
      <c r="I31" s="540">
        <v>0</v>
      </c>
      <c r="J31" s="281">
        <v>0</v>
      </c>
    </row>
    <row r="32" spans="2:10" ht="15.75" customHeight="1" thickBot="1">
      <c r="B32" s="533" t="s">
        <v>221</v>
      </c>
      <c r="C32" s="534">
        <v>3019</v>
      </c>
      <c r="D32" s="535">
        <f aca="true" t="shared" si="5" ref="D32:I32">+D33+D34+D35</f>
        <v>22348</v>
      </c>
      <c r="E32" s="535">
        <f t="shared" si="5"/>
        <v>8899</v>
      </c>
      <c r="F32" s="536">
        <f t="shared" si="5"/>
        <v>86769</v>
      </c>
      <c r="G32" s="473">
        <f t="shared" si="5"/>
        <v>395890</v>
      </c>
      <c r="H32" s="664">
        <f t="shared" si="5"/>
        <v>371218</v>
      </c>
      <c r="I32" s="536">
        <f t="shared" si="5"/>
        <v>39317</v>
      </c>
      <c r="J32" s="281">
        <f t="shared" si="1"/>
        <v>10.591350634936884</v>
      </c>
    </row>
    <row r="33" spans="2:10" ht="12.75">
      <c r="B33" s="530" t="s">
        <v>227</v>
      </c>
      <c r="C33" s="276">
        <v>3020</v>
      </c>
      <c r="D33" s="582">
        <v>0</v>
      </c>
      <c r="E33" s="582">
        <v>0</v>
      </c>
      <c r="F33" s="583">
        <v>0</v>
      </c>
      <c r="G33" s="438">
        <v>0</v>
      </c>
      <c r="H33" s="639">
        <v>0</v>
      </c>
      <c r="I33" s="583">
        <v>0</v>
      </c>
      <c r="J33" s="281">
        <v>0</v>
      </c>
    </row>
    <row r="34" spans="2:10" ht="25.5">
      <c r="B34" s="280" t="s">
        <v>222</v>
      </c>
      <c r="C34" s="278">
        <v>3021</v>
      </c>
      <c r="D34" s="584">
        <v>22348</v>
      </c>
      <c r="E34" s="584">
        <v>8899</v>
      </c>
      <c r="F34" s="585">
        <v>86769</v>
      </c>
      <c r="G34" s="415">
        <v>395890</v>
      </c>
      <c r="H34" s="641">
        <v>371218</v>
      </c>
      <c r="I34" s="679">
        <v>39317</v>
      </c>
      <c r="J34" s="281">
        <f t="shared" si="1"/>
        <v>10.591350634936884</v>
      </c>
    </row>
    <row r="35" spans="2:10" ht="13.5" thickBot="1">
      <c r="B35" s="537" t="s">
        <v>228</v>
      </c>
      <c r="C35" s="538">
        <v>3022</v>
      </c>
      <c r="D35" s="586">
        <v>0</v>
      </c>
      <c r="E35" s="586">
        <v>0</v>
      </c>
      <c r="F35" s="587">
        <v>0</v>
      </c>
      <c r="G35" s="445">
        <v>0</v>
      </c>
      <c r="H35" s="643">
        <v>0</v>
      </c>
      <c r="I35" s="587">
        <v>0</v>
      </c>
      <c r="J35" s="281">
        <v>0</v>
      </c>
    </row>
    <row r="36" spans="2:10" ht="15.75" customHeight="1" thickBot="1">
      <c r="B36" s="533" t="s">
        <v>223</v>
      </c>
      <c r="C36" s="534">
        <v>3023</v>
      </c>
      <c r="D36" s="535">
        <v>0</v>
      </c>
      <c r="E36" s="535">
        <v>0</v>
      </c>
      <c r="F36" s="536">
        <v>0</v>
      </c>
      <c r="G36" s="426">
        <v>0</v>
      </c>
      <c r="H36" s="665">
        <v>0</v>
      </c>
      <c r="I36" s="536">
        <v>0</v>
      </c>
      <c r="J36" s="281">
        <v>0</v>
      </c>
    </row>
    <row r="37" spans="2:10" ht="13.5" thickBot="1">
      <c r="B37" s="533" t="s">
        <v>224</v>
      </c>
      <c r="C37" s="534">
        <v>3024</v>
      </c>
      <c r="D37" s="535">
        <f aca="true" t="shared" si="6" ref="D37:I37">+D32-D26</f>
        <v>22348</v>
      </c>
      <c r="E37" s="535">
        <f t="shared" si="6"/>
        <v>8899</v>
      </c>
      <c r="F37" s="536">
        <f t="shared" si="6"/>
        <v>86769</v>
      </c>
      <c r="G37" s="426">
        <f t="shared" si="6"/>
        <v>395890</v>
      </c>
      <c r="H37" s="666">
        <f t="shared" si="6"/>
        <v>371218</v>
      </c>
      <c r="I37" s="536">
        <f t="shared" si="6"/>
        <v>39317</v>
      </c>
      <c r="J37" s="281">
        <f t="shared" si="1"/>
        <v>10.591350634936884</v>
      </c>
    </row>
    <row r="38" spans="2:10" ht="15.75" customHeight="1" thickBot="1">
      <c r="B38" s="525" t="s">
        <v>229</v>
      </c>
      <c r="C38" s="526"/>
      <c r="D38" s="541"/>
      <c r="E38" s="542"/>
      <c r="F38" s="543"/>
      <c r="G38" s="661"/>
      <c r="H38" s="662"/>
      <c r="I38" s="678"/>
      <c r="J38" s="281"/>
    </row>
    <row r="39" spans="2:10" ht="13.5" thickBot="1">
      <c r="B39" s="533" t="s">
        <v>225</v>
      </c>
      <c r="C39" s="534">
        <v>3025</v>
      </c>
      <c r="D39" s="535">
        <f aca="true" t="shared" si="7" ref="D39:I39">+D40+D41+D42+D43+D44</f>
        <v>60970</v>
      </c>
      <c r="E39" s="535">
        <f t="shared" si="7"/>
        <v>39134</v>
      </c>
      <c r="F39" s="536">
        <f t="shared" si="7"/>
        <v>14659</v>
      </c>
      <c r="G39" s="426">
        <f t="shared" si="7"/>
        <v>376000</v>
      </c>
      <c r="H39" s="664">
        <f t="shared" si="7"/>
        <v>276000</v>
      </c>
      <c r="I39" s="536">
        <f t="shared" si="7"/>
        <v>0</v>
      </c>
      <c r="J39" s="281">
        <f t="shared" si="1"/>
        <v>0</v>
      </c>
    </row>
    <row r="40" spans="2:10" ht="15.75" customHeight="1">
      <c r="B40" s="530" t="s">
        <v>230</v>
      </c>
      <c r="C40" s="276">
        <v>3026</v>
      </c>
      <c r="D40" s="531">
        <v>0</v>
      </c>
      <c r="E40" s="531">
        <v>0</v>
      </c>
      <c r="F40" s="532">
        <v>0</v>
      </c>
      <c r="G40" s="638">
        <v>0</v>
      </c>
      <c r="H40" s="639">
        <v>0</v>
      </c>
      <c r="I40" s="532">
        <v>0</v>
      </c>
      <c r="J40" s="281">
        <v>0</v>
      </c>
    </row>
    <row r="41" spans="2:10" ht="12.75">
      <c r="B41" s="280" t="s">
        <v>413</v>
      </c>
      <c r="C41" s="278">
        <v>3027</v>
      </c>
      <c r="D41" s="412">
        <v>60970</v>
      </c>
      <c r="E41" s="412">
        <v>30009</v>
      </c>
      <c r="F41" s="413">
        <v>6500</v>
      </c>
      <c r="G41" s="640">
        <v>276000</v>
      </c>
      <c r="H41" s="641">
        <v>276000</v>
      </c>
      <c r="I41" s="413">
        <v>0</v>
      </c>
      <c r="J41" s="281">
        <f t="shared" si="1"/>
        <v>0</v>
      </c>
    </row>
    <row r="42" spans="2:10" ht="15.75" customHeight="1">
      <c r="B42" s="280" t="s">
        <v>414</v>
      </c>
      <c r="C42" s="278">
        <v>3028</v>
      </c>
      <c r="D42" s="412">
        <v>0</v>
      </c>
      <c r="E42" s="412">
        <v>9125</v>
      </c>
      <c r="F42" s="413">
        <v>8159</v>
      </c>
      <c r="G42" s="640">
        <v>100000</v>
      </c>
      <c r="H42" s="641">
        <v>0</v>
      </c>
      <c r="I42" s="413">
        <v>0</v>
      </c>
      <c r="J42" s="281">
        <v>0</v>
      </c>
    </row>
    <row r="43" spans="2:10" ht="12.75">
      <c r="B43" s="280" t="s">
        <v>415</v>
      </c>
      <c r="C43" s="278">
        <v>3029</v>
      </c>
      <c r="D43" s="412">
        <v>0</v>
      </c>
      <c r="E43" s="412">
        <v>0</v>
      </c>
      <c r="F43" s="413">
        <v>0</v>
      </c>
      <c r="G43" s="640">
        <v>0</v>
      </c>
      <c r="H43" s="641">
        <v>0</v>
      </c>
      <c r="I43" s="413">
        <v>0</v>
      </c>
      <c r="J43" s="281">
        <v>0</v>
      </c>
    </row>
    <row r="44" spans="2:10" ht="15.75" customHeight="1" thickBot="1">
      <c r="B44" s="537" t="s">
        <v>416</v>
      </c>
      <c r="C44" s="538">
        <v>3030</v>
      </c>
      <c r="D44" s="539">
        <v>0</v>
      </c>
      <c r="E44" s="539">
        <v>0</v>
      </c>
      <c r="F44" s="540">
        <v>0</v>
      </c>
      <c r="G44" s="642">
        <v>0</v>
      </c>
      <c r="H44" s="643">
        <v>0</v>
      </c>
      <c r="I44" s="540">
        <v>0</v>
      </c>
      <c r="J44" s="281">
        <v>0</v>
      </c>
    </row>
    <row r="45" spans="2:10" ht="13.5" thickBot="1">
      <c r="B45" s="533" t="s">
        <v>395</v>
      </c>
      <c r="C45" s="534">
        <v>3031</v>
      </c>
      <c r="D45" s="535">
        <f aca="true" t="shared" si="8" ref="D45:I45">+D46+D47+D48+D49+D50+D51</f>
        <v>612939</v>
      </c>
      <c r="E45" s="535">
        <f t="shared" si="8"/>
        <v>261104</v>
      </c>
      <c r="F45" s="536">
        <f t="shared" si="8"/>
        <v>284770</v>
      </c>
      <c r="G45" s="473">
        <f t="shared" si="8"/>
        <v>250000</v>
      </c>
      <c r="H45" s="663">
        <f t="shared" si="8"/>
        <v>187500</v>
      </c>
      <c r="I45" s="536">
        <f t="shared" si="8"/>
        <v>187500</v>
      </c>
      <c r="J45" s="281">
        <f t="shared" si="1"/>
        <v>100</v>
      </c>
    </row>
    <row r="46" spans="2:10" ht="15.75" customHeight="1">
      <c r="B46" s="530" t="s">
        <v>178</v>
      </c>
      <c r="C46" s="276">
        <v>3032</v>
      </c>
      <c r="D46" s="531">
        <v>0</v>
      </c>
      <c r="E46" s="531">
        <v>0</v>
      </c>
      <c r="F46" s="532">
        <v>0</v>
      </c>
      <c r="G46" s="638">
        <v>0</v>
      </c>
      <c r="H46" s="639">
        <v>0</v>
      </c>
      <c r="I46" s="532">
        <v>0</v>
      </c>
      <c r="J46" s="281">
        <v>0</v>
      </c>
    </row>
    <row r="47" spans="2:10" ht="12.75">
      <c r="B47" s="280" t="s">
        <v>396</v>
      </c>
      <c r="C47" s="278">
        <v>3033</v>
      </c>
      <c r="D47" s="412">
        <v>67974</v>
      </c>
      <c r="E47" s="412">
        <v>0</v>
      </c>
      <c r="F47" s="413">
        <v>0</v>
      </c>
      <c r="G47" s="640">
        <v>0</v>
      </c>
      <c r="H47" s="641">
        <v>0</v>
      </c>
      <c r="I47" s="413">
        <v>0</v>
      </c>
      <c r="J47" s="281">
        <v>0</v>
      </c>
    </row>
    <row r="48" spans="2:10" ht="15.75" customHeight="1">
      <c r="B48" s="280" t="s">
        <v>397</v>
      </c>
      <c r="C48" s="278">
        <v>3034</v>
      </c>
      <c r="D48" s="412">
        <v>544965</v>
      </c>
      <c r="E48" s="412">
        <v>261104</v>
      </c>
      <c r="F48" s="413">
        <v>284770</v>
      </c>
      <c r="G48" s="640">
        <v>250000</v>
      </c>
      <c r="H48" s="641">
        <v>187500</v>
      </c>
      <c r="I48" s="677">
        <v>187500</v>
      </c>
      <c r="J48" s="281">
        <f t="shared" si="1"/>
        <v>100</v>
      </c>
    </row>
    <row r="49" spans="2:10" ht="12.75">
      <c r="B49" s="280" t="s">
        <v>398</v>
      </c>
      <c r="C49" s="278">
        <v>3035</v>
      </c>
      <c r="D49" s="412">
        <v>0</v>
      </c>
      <c r="E49" s="412">
        <v>0</v>
      </c>
      <c r="F49" s="413">
        <v>0</v>
      </c>
      <c r="G49" s="640">
        <v>0</v>
      </c>
      <c r="H49" s="641">
        <v>0</v>
      </c>
      <c r="I49" s="413">
        <v>0</v>
      </c>
      <c r="J49" s="281">
        <v>0</v>
      </c>
    </row>
    <row r="50" spans="2:10" ht="15.75" customHeight="1">
      <c r="B50" s="280" t="s">
        <v>399</v>
      </c>
      <c r="C50" s="278">
        <v>3036</v>
      </c>
      <c r="D50" s="412">
        <v>0</v>
      </c>
      <c r="E50" s="412">
        <v>0</v>
      </c>
      <c r="F50" s="413">
        <v>0</v>
      </c>
      <c r="G50" s="640">
        <v>0</v>
      </c>
      <c r="H50" s="641">
        <v>0</v>
      </c>
      <c r="I50" s="413">
        <v>0</v>
      </c>
      <c r="J50" s="281">
        <v>0</v>
      </c>
    </row>
    <row r="51" spans="2:10" ht="13.5" thickBot="1">
      <c r="B51" s="537" t="s">
        <v>400</v>
      </c>
      <c r="C51" s="538">
        <v>3037</v>
      </c>
      <c r="D51" s="539">
        <v>0</v>
      </c>
      <c r="E51" s="539">
        <v>0</v>
      </c>
      <c r="F51" s="540">
        <v>0</v>
      </c>
      <c r="G51" s="642">
        <v>0</v>
      </c>
      <c r="H51" s="643">
        <v>0</v>
      </c>
      <c r="I51" s="540">
        <v>0</v>
      </c>
      <c r="J51" s="281">
        <v>0</v>
      </c>
    </row>
    <row r="52" spans="2:10" ht="15.75" customHeight="1" thickBot="1">
      <c r="B52" s="545" t="s">
        <v>401</v>
      </c>
      <c r="C52" s="546">
        <v>3038</v>
      </c>
      <c r="D52" s="547">
        <v>0</v>
      </c>
      <c r="E52" s="547">
        <v>0</v>
      </c>
      <c r="F52" s="548">
        <v>0</v>
      </c>
      <c r="G52" s="456">
        <f>+G39-G45</f>
        <v>126000</v>
      </c>
      <c r="H52" s="667">
        <f>+H39-H45</f>
        <v>88500</v>
      </c>
      <c r="I52" s="548">
        <v>0</v>
      </c>
      <c r="J52" s="281">
        <f t="shared" si="1"/>
        <v>0</v>
      </c>
    </row>
    <row r="53" spans="2:10" ht="13.5" thickBot="1">
      <c r="B53" s="545" t="s">
        <v>496</v>
      </c>
      <c r="C53" s="546">
        <v>3039</v>
      </c>
      <c r="D53" s="547">
        <f aca="true" t="shared" si="9" ref="D53:I53">+D45-D39</f>
        <v>551969</v>
      </c>
      <c r="E53" s="547">
        <f t="shared" si="9"/>
        <v>221970</v>
      </c>
      <c r="F53" s="548">
        <f t="shared" si="9"/>
        <v>270111</v>
      </c>
      <c r="G53" s="456">
        <v>0</v>
      </c>
      <c r="H53" s="426">
        <v>0</v>
      </c>
      <c r="I53" s="548">
        <f t="shared" si="9"/>
        <v>187500</v>
      </c>
      <c r="J53" s="281">
        <v>0</v>
      </c>
    </row>
    <row r="54" spans="2:10" ht="15.75" customHeight="1" thickBot="1">
      <c r="B54" s="545" t="s">
        <v>774</v>
      </c>
      <c r="C54" s="546">
        <v>3040</v>
      </c>
      <c r="D54" s="547">
        <f aca="true" t="shared" si="10" ref="D54:I54">+D13+D26+D39</f>
        <v>4384268</v>
      </c>
      <c r="E54" s="547">
        <f t="shared" si="10"/>
        <v>4438366</v>
      </c>
      <c r="F54" s="548">
        <f t="shared" si="10"/>
        <v>4371787</v>
      </c>
      <c r="G54" s="456">
        <f t="shared" si="10"/>
        <v>5251986</v>
      </c>
      <c r="H54" s="426">
        <f t="shared" si="10"/>
        <v>3918650</v>
      </c>
      <c r="I54" s="548">
        <f t="shared" si="10"/>
        <v>3338576</v>
      </c>
      <c r="J54" s="281">
        <f t="shared" si="1"/>
        <v>85.19709593865234</v>
      </c>
    </row>
    <row r="55" spans="2:10" ht="13.5" thickBot="1">
      <c r="B55" s="533" t="s">
        <v>775</v>
      </c>
      <c r="C55" s="534">
        <v>3041</v>
      </c>
      <c r="D55" s="535">
        <f aca="true" t="shared" si="11" ref="D55:I55">+D17+D32+D45</f>
        <v>4700327</v>
      </c>
      <c r="E55" s="535">
        <f t="shared" si="11"/>
        <v>4407418</v>
      </c>
      <c r="F55" s="536">
        <f t="shared" si="11"/>
        <v>4351032</v>
      </c>
      <c r="G55" s="426">
        <f t="shared" si="11"/>
        <v>5194322</v>
      </c>
      <c r="H55" s="426">
        <f t="shared" si="11"/>
        <v>3917164</v>
      </c>
      <c r="I55" s="536">
        <f t="shared" si="11"/>
        <v>3424497</v>
      </c>
      <c r="J55" s="281">
        <f t="shared" si="1"/>
        <v>87.42286511363834</v>
      </c>
    </row>
    <row r="56" spans="2:10" ht="15.75" customHeight="1" thickBot="1">
      <c r="B56" s="549" t="s">
        <v>776</v>
      </c>
      <c r="C56" s="206">
        <v>3042</v>
      </c>
      <c r="D56" s="550">
        <v>0</v>
      </c>
      <c r="E56" s="550">
        <f>+E54-E55</f>
        <v>30948</v>
      </c>
      <c r="F56" s="551">
        <f>+F54-F55</f>
        <v>20755</v>
      </c>
      <c r="G56" s="668">
        <f>+G54-G55</f>
        <v>57664</v>
      </c>
      <c r="H56" s="535">
        <f>+H54-H55</f>
        <v>1486</v>
      </c>
      <c r="I56" s="551">
        <v>0</v>
      </c>
      <c r="J56" s="281">
        <f t="shared" si="1"/>
        <v>0</v>
      </c>
    </row>
    <row r="57" spans="2:10" ht="13.5" thickBot="1">
      <c r="B57" s="549" t="s">
        <v>777</v>
      </c>
      <c r="C57" s="206">
        <v>3043</v>
      </c>
      <c r="D57" s="550">
        <f>+D55-D54</f>
        <v>316059</v>
      </c>
      <c r="E57" s="550">
        <v>0</v>
      </c>
      <c r="F57" s="551">
        <v>0</v>
      </c>
      <c r="G57" s="669">
        <v>0</v>
      </c>
      <c r="H57" s="659">
        <v>0</v>
      </c>
      <c r="I57" s="670">
        <f>+I55-I54</f>
        <v>85921</v>
      </c>
      <c r="J57" s="281">
        <v>0</v>
      </c>
    </row>
    <row r="58" spans="2:10" ht="15.75" customHeight="1" thickBot="1">
      <c r="B58" s="549" t="s">
        <v>497</v>
      </c>
      <c r="C58" s="206">
        <v>3044</v>
      </c>
      <c r="D58" s="550">
        <v>465148</v>
      </c>
      <c r="E58" s="550">
        <v>139607</v>
      </c>
      <c r="F58" s="551">
        <v>173133</v>
      </c>
      <c r="G58" s="671">
        <v>170339</v>
      </c>
      <c r="H58" s="637">
        <v>169253</v>
      </c>
      <c r="I58" s="551">
        <v>193742</v>
      </c>
      <c r="J58" s="281">
        <f t="shared" si="1"/>
        <v>114.46887204362699</v>
      </c>
    </row>
    <row r="59" spans="2:10" ht="12.75">
      <c r="B59" s="275" t="s">
        <v>498</v>
      </c>
      <c r="C59" s="276">
        <v>3045</v>
      </c>
      <c r="D59" s="544">
        <v>0</v>
      </c>
      <c r="E59" s="531">
        <v>2578</v>
      </c>
      <c r="F59" s="532">
        <v>0</v>
      </c>
      <c r="G59" s="638">
        <v>2600</v>
      </c>
      <c r="H59" s="639">
        <v>267</v>
      </c>
      <c r="I59" s="680">
        <v>0</v>
      </c>
      <c r="J59" s="281">
        <f t="shared" si="1"/>
        <v>0</v>
      </c>
    </row>
    <row r="60" spans="2:10" ht="13.5" thickBot="1">
      <c r="B60" s="552" t="s">
        <v>417</v>
      </c>
      <c r="C60" s="538">
        <v>3046</v>
      </c>
      <c r="D60" s="553">
        <v>9482</v>
      </c>
      <c r="E60" s="539">
        <v>0</v>
      </c>
      <c r="F60" s="540">
        <v>146</v>
      </c>
      <c r="G60" s="642">
        <v>1000</v>
      </c>
      <c r="H60" s="643">
        <v>667</v>
      </c>
      <c r="I60" s="681">
        <v>0</v>
      </c>
      <c r="J60" s="281">
        <f t="shared" si="1"/>
        <v>0</v>
      </c>
    </row>
    <row r="61" spans="2:10" ht="13.5" thickBot="1">
      <c r="B61" s="533" t="s">
        <v>778</v>
      </c>
      <c r="C61" s="534">
        <v>3047</v>
      </c>
      <c r="D61" s="535">
        <f aca="true" t="shared" si="12" ref="D61:I61">+D56-D57+D58+D59-D60</f>
        <v>139607</v>
      </c>
      <c r="E61" s="535">
        <f t="shared" si="12"/>
        <v>173133</v>
      </c>
      <c r="F61" s="536">
        <f t="shared" si="12"/>
        <v>193742</v>
      </c>
      <c r="G61" s="672">
        <f t="shared" si="12"/>
        <v>229603</v>
      </c>
      <c r="H61" s="673">
        <f t="shared" si="12"/>
        <v>170339</v>
      </c>
      <c r="I61" s="536">
        <f t="shared" si="12"/>
        <v>107821</v>
      </c>
      <c r="J61" s="282">
        <f t="shared" si="1"/>
        <v>63.29789419921451</v>
      </c>
    </row>
    <row r="62" spans="4:8" ht="15" customHeight="1">
      <c r="D62" s="283"/>
      <c r="E62" s="240"/>
      <c r="F62" s="240"/>
      <c r="G62" s="284"/>
      <c r="H62" s="284"/>
    </row>
    <row r="63" spans="4:10" ht="15.75" customHeight="1">
      <c r="D63" s="283"/>
      <c r="E63" s="283"/>
      <c r="F63" s="283"/>
      <c r="G63" s="283"/>
      <c r="H63" s="283"/>
      <c r="I63" s="283"/>
      <c r="J63" s="229"/>
    </row>
    <row r="64" spans="4:8" ht="12.75">
      <c r="D64" s="283"/>
      <c r="E64" s="285"/>
      <c r="F64" s="285"/>
      <c r="G64" s="284"/>
      <c r="H64" s="284"/>
    </row>
    <row r="65" spans="2:11" ht="12.75">
      <c r="B65" s="149" t="s">
        <v>941</v>
      </c>
      <c r="C65" s="195" t="s">
        <v>587</v>
      </c>
      <c r="D65" s="283"/>
      <c r="E65" s="285"/>
      <c r="F65" s="285"/>
      <c r="G65" s="230" t="s">
        <v>588</v>
      </c>
      <c r="H65" s="230"/>
      <c r="I65" s="230"/>
      <c r="J65" s="230"/>
      <c r="K65" s="229"/>
    </row>
    <row r="67" spans="7:8" ht="12.75">
      <c r="G67" s="271"/>
      <c r="H67" s="271"/>
    </row>
    <row r="69" ht="12.75">
      <c r="I69" s="286"/>
    </row>
    <row r="71" ht="12.75">
      <c r="I71" s="286"/>
    </row>
  </sheetData>
  <sheetProtection/>
  <mergeCells count="11">
    <mergeCell ref="B5:I5"/>
    <mergeCell ref="B6:I6"/>
    <mergeCell ref="B8:B10"/>
    <mergeCell ref="C8:C10"/>
    <mergeCell ref="H9:I9"/>
    <mergeCell ref="F9:F10"/>
    <mergeCell ref="J9:J10"/>
    <mergeCell ref="D8:J8"/>
    <mergeCell ref="D9:D10"/>
    <mergeCell ref="E9:E10"/>
    <mergeCell ref="G9:G10"/>
  </mergeCells>
  <printOptions/>
  <pageMargins left="0" right="0" top="0" bottom="0" header="0" footer="0"/>
  <pageSetup fitToHeight="0" fitToWidth="0" horizontalDpi="600" verticalDpi="600" orientation="portrait" scale="55" r:id="rId1"/>
</worksheet>
</file>

<file path=xl/worksheets/sheet4.xml><?xml version="1.0" encoding="utf-8"?>
<worksheet xmlns="http://schemas.openxmlformats.org/spreadsheetml/2006/main" xmlns:r="http://schemas.openxmlformats.org/officeDocument/2006/relationships">
  <sheetPr>
    <tabColor theme="0"/>
  </sheetPr>
  <dimension ref="A2:V77"/>
  <sheetViews>
    <sheetView zoomScalePageLayoutView="0" workbookViewId="0" topLeftCell="A38">
      <selection activeCell="B2" sqref="B2:J43"/>
    </sheetView>
  </sheetViews>
  <sheetFormatPr defaultColWidth="9.140625" defaultRowHeight="12.75"/>
  <cols>
    <col min="1" max="1" width="5.7109375" style="287" customWidth="1"/>
    <col min="2" max="2" width="6.140625" style="287" customWidth="1"/>
    <col min="3" max="3" width="48.28125" style="287" customWidth="1"/>
    <col min="4" max="4" width="13.28125" style="287" customWidth="1"/>
    <col min="5" max="5" width="12.57421875" style="287" customWidth="1"/>
    <col min="6" max="6" width="13.00390625" style="287" customWidth="1"/>
    <col min="7" max="7" width="12.28125" style="287" bestFit="1" customWidth="1"/>
    <col min="8" max="8" width="10.8515625" style="287" customWidth="1"/>
    <col min="9" max="9" width="11.7109375" style="287" bestFit="1" customWidth="1"/>
    <col min="10" max="10" width="10.421875" style="287" customWidth="1"/>
    <col min="11" max="11" width="11.28125" style="9" customWidth="1"/>
    <col min="12" max="12" width="12.421875" style="9" customWidth="1"/>
    <col min="13" max="13" width="14.421875" style="9" customWidth="1"/>
    <col min="14" max="14" width="15.140625" style="9" customWidth="1"/>
    <col min="15" max="15" width="11.28125" style="9" customWidth="1"/>
    <col min="16" max="16" width="13.140625" style="9" customWidth="1"/>
    <col min="17" max="17" width="13.00390625" style="9" customWidth="1"/>
    <col min="18" max="18" width="14.140625" style="9" customWidth="1"/>
    <col min="19" max="19" width="26.57421875" style="9" customWidth="1"/>
    <col min="20" max="16384" width="9.140625" style="9" customWidth="1"/>
  </cols>
  <sheetData>
    <row r="2" spans="3:10" ht="15.75">
      <c r="C2" s="111" t="s">
        <v>590</v>
      </c>
      <c r="J2" s="288"/>
    </row>
    <row r="3" spans="3:10" ht="15.75">
      <c r="C3" s="111" t="s">
        <v>591</v>
      </c>
      <c r="J3" s="288"/>
    </row>
    <row r="5" spans="1:10" s="14" customFormat="1" ht="15">
      <c r="A5" s="287"/>
      <c r="B5" s="742" t="s">
        <v>263</v>
      </c>
      <c r="C5" s="742"/>
      <c r="D5" s="742"/>
      <c r="E5" s="742"/>
      <c r="F5" s="742"/>
      <c r="G5" s="742"/>
      <c r="H5" s="742"/>
      <c r="I5" s="742"/>
      <c r="J5" s="117" t="s">
        <v>592</v>
      </c>
    </row>
    <row r="6" spans="1:10" s="14" customFormat="1" ht="15.75" thickBot="1">
      <c r="A6" s="287"/>
      <c r="B6" s="287"/>
      <c r="C6" s="289"/>
      <c r="D6" s="289"/>
      <c r="E6" s="289"/>
      <c r="F6" s="289"/>
      <c r="G6" s="289"/>
      <c r="H6" s="288" t="s">
        <v>264</v>
      </c>
      <c r="I6" s="289"/>
      <c r="J6" s="288"/>
    </row>
    <row r="7" spans="1:22" s="14" customFormat="1" ht="16.5" customHeight="1" thickBot="1">
      <c r="A7" s="287"/>
      <c r="B7" s="745" t="s">
        <v>265</v>
      </c>
      <c r="C7" s="743" t="s">
        <v>266</v>
      </c>
      <c r="D7" s="698" t="s">
        <v>519</v>
      </c>
      <c r="E7" s="748" t="s">
        <v>640</v>
      </c>
      <c r="F7" s="750" t="s">
        <v>789</v>
      </c>
      <c r="G7" s="704" t="s">
        <v>790</v>
      </c>
      <c r="H7" s="716" t="s">
        <v>697</v>
      </c>
      <c r="I7" s="703"/>
      <c r="J7" s="704" t="s">
        <v>945</v>
      </c>
      <c r="K7" s="754"/>
      <c r="L7" s="753"/>
      <c r="M7" s="754"/>
      <c r="N7" s="753"/>
      <c r="O7" s="754"/>
      <c r="P7" s="753"/>
      <c r="Q7" s="753"/>
      <c r="R7" s="753"/>
      <c r="S7" s="15"/>
      <c r="T7" s="15"/>
      <c r="U7" s="15"/>
      <c r="V7" s="15"/>
    </row>
    <row r="8" spans="1:22" s="14" customFormat="1" ht="73.5" customHeight="1" thickBot="1">
      <c r="A8" s="287"/>
      <c r="B8" s="746"/>
      <c r="C8" s="744"/>
      <c r="D8" s="747"/>
      <c r="E8" s="718"/>
      <c r="F8" s="751"/>
      <c r="G8" s="749"/>
      <c r="H8" s="203" t="s">
        <v>638</v>
      </c>
      <c r="I8" s="201" t="s">
        <v>641</v>
      </c>
      <c r="J8" s="749"/>
      <c r="K8" s="754"/>
      <c r="L8" s="753"/>
      <c r="M8" s="754"/>
      <c r="N8" s="753"/>
      <c r="O8" s="754"/>
      <c r="P8" s="753"/>
      <c r="Q8" s="753"/>
      <c r="R8" s="753"/>
      <c r="S8" s="15"/>
      <c r="T8" s="15"/>
      <c r="U8" s="15"/>
      <c r="V8" s="15"/>
    </row>
    <row r="9" spans="1:22" s="14" customFormat="1" ht="36.75" customHeight="1">
      <c r="A9" s="287"/>
      <c r="B9" s="290" t="s">
        <v>187</v>
      </c>
      <c r="C9" s="291" t="s">
        <v>146</v>
      </c>
      <c r="D9" s="308">
        <v>702003474</v>
      </c>
      <c r="E9" s="326">
        <v>637055653</v>
      </c>
      <c r="F9" s="313">
        <v>665425247</v>
      </c>
      <c r="G9" s="339">
        <v>655113929</v>
      </c>
      <c r="H9" s="624">
        <v>492571370</v>
      </c>
      <c r="I9" s="682">
        <v>498912556</v>
      </c>
      <c r="J9" s="686">
        <f>+I9/H9*100</f>
        <v>101.28736390017959</v>
      </c>
      <c r="K9" s="15"/>
      <c r="L9" s="15"/>
      <c r="M9" s="15"/>
      <c r="N9" s="15"/>
      <c r="O9" s="15"/>
      <c r="P9" s="15"/>
      <c r="Q9" s="15"/>
      <c r="R9" s="15"/>
      <c r="S9" s="15"/>
      <c r="T9" s="15"/>
      <c r="U9" s="15"/>
      <c r="V9" s="15"/>
    </row>
    <row r="10" spans="1:22" s="14" customFormat="1" ht="25.5">
      <c r="A10" s="287"/>
      <c r="B10" s="293" t="s">
        <v>188</v>
      </c>
      <c r="C10" s="294" t="s">
        <v>147</v>
      </c>
      <c r="D10" s="309">
        <v>977535382</v>
      </c>
      <c r="E10" s="327">
        <v>887089638</v>
      </c>
      <c r="F10" s="314">
        <v>927985824</v>
      </c>
      <c r="G10" s="340">
        <v>947976725</v>
      </c>
      <c r="H10" s="625">
        <v>708400997</v>
      </c>
      <c r="I10" s="683">
        <v>695800390</v>
      </c>
      <c r="J10" s="687">
        <f aca="true" t="shared" si="0" ref="J10:J39">+I10/H10*100</f>
        <v>98.221260690857</v>
      </c>
      <c r="K10" s="15"/>
      <c r="L10" s="15"/>
      <c r="M10" s="15"/>
      <c r="N10" s="15"/>
      <c r="O10" s="15"/>
      <c r="P10" s="15"/>
      <c r="Q10" s="15"/>
      <c r="R10" s="15"/>
      <c r="S10" s="15"/>
      <c r="T10" s="15"/>
      <c r="U10" s="15"/>
      <c r="V10" s="15"/>
    </row>
    <row r="11" spans="1:22" s="14" customFormat="1" ht="25.5">
      <c r="A11" s="287"/>
      <c r="B11" s="293" t="s">
        <v>189</v>
      </c>
      <c r="C11" s="294" t="s">
        <v>148</v>
      </c>
      <c r="D11" s="309">
        <v>1165349153</v>
      </c>
      <c r="E11" s="327">
        <v>1110104535</v>
      </c>
      <c r="F11" s="314">
        <v>1173930921</v>
      </c>
      <c r="G11" s="340">
        <v>1202582938</v>
      </c>
      <c r="H11" s="625">
        <v>898082937</v>
      </c>
      <c r="I11" s="683">
        <v>878109902</v>
      </c>
      <c r="J11" s="687">
        <f t="shared" si="0"/>
        <v>97.77603669136407</v>
      </c>
      <c r="K11" s="15"/>
      <c r="L11" s="15"/>
      <c r="M11" s="15"/>
      <c r="N11" s="15"/>
      <c r="O11" s="15"/>
      <c r="P11" s="15"/>
      <c r="Q11" s="15"/>
      <c r="R11" s="15"/>
      <c r="S11" s="15"/>
      <c r="T11" s="15"/>
      <c r="U11" s="15"/>
      <c r="V11" s="15"/>
    </row>
    <row r="12" spans="1:22" s="14" customFormat="1" ht="25.5">
      <c r="A12" s="287"/>
      <c r="B12" s="293" t="s">
        <v>190</v>
      </c>
      <c r="C12" s="294" t="s">
        <v>149</v>
      </c>
      <c r="D12" s="309">
        <f>+D13+D14</f>
        <v>1226</v>
      </c>
      <c r="E12" s="309">
        <f>+E13+E14</f>
        <v>1103</v>
      </c>
      <c r="F12" s="315">
        <v>1076</v>
      </c>
      <c r="G12" s="341">
        <v>1102</v>
      </c>
      <c r="H12" s="626">
        <v>1102</v>
      </c>
      <c r="I12" s="683">
        <v>1061</v>
      </c>
      <c r="J12" s="687">
        <f t="shared" si="0"/>
        <v>96.27949183303085</v>
      </c>
      <c r="K12" s="15"/>
      <c r="L12" s="15"/>
      <c r="M12" s="15"/>
      <c r="N12" s="15"/>
      <c r="O12" s="15"/>
      <c r="P12" s="15"/>
      <c r="Q12" s="15"/>
      <c r="R12" s="15"/>
      <c r="S12" s="15"/>
      <c r="T12" s="15"/>
      <c r="U12" s="15"/>
      <c r="V12" s="15"/>
    </row>
    <row r="13" spans="1:22" s="14" customFormat="1" ht="15">
      <c r="A13" s="287"/>
      <c r="B13" s="293" t="s">
        <v>150</v>
      </c>
      <c r="C13" s="295" t="s">
        <v>151</v>
      </c>
      <c r="D13" s="310">
        <v>1225</v>
      </c>
      <c r="E13" s="327">
        <v>1102</v>
      </c>
      <c r="F13" s="314">
        <v>1075</v>
      </c>
      <c r="G13" s="342">
        <v>1101</v>
      </c>
      <c r="H13" s="627">
        <v>1101</v>
      </c>
      <c r="I13" s="683">
        <v>1060</v>
      </c>
      <c r="J13" s="687">
        <f t="shared" si="0"/>
        <v>96.27611262488647</v>
      </c>
      <c r="K13" s="15"/>
      <c r="L13" s="15"/>
      <c r="M13" s="15"/>
      <c r="N13" s="15"/>
      <c r="O13" s="15"/>
      <c r="P13" s="15"/>
      <c r="Q13" s="15"/>
      <c r="R13" s="15"/>
      <c r="S13" s="15"/>
      <c r="T13" s="15"/>
      <c r="U13" s="15"/>
      <c r="V13" s="15"/>
    </row>
    <row r="14" spans="1:22" s="14" customFormat="1" ht="15">
      <c r="A14" s="287"/>
      <c r="B14" s="293" t="s">
        <v>152</v>
      </c>
      <c r="C14" s="295" t="s">
        <v>153</v>
      </c>
      <c r="D14" s="310">
        <v>1</v>
      </c>
      <c r="E14" s="328">
        <v>1</v>
      </c>
      <c r="F14" s="316">
        <v>1</v>
      </c>
      <c r="G14" s="342">
        <v>1</v>
      </c>
      <c r="H14" s="627">
        <v>1</v>
      </c>
      <c r="I14" s="684">
        <v>1</v>
      </c>
      <c r="J14" s="687">
        <f t="shared" si="0"/>
        <v>100</v>
      </c>
      <c r="K14" s="15"/>
      <c r="L14" s="15"/>
      <c r="M14" s="15"/>
      <c r="N14" s="15"/>
      <c r="O14" s="15"/>
      <c r="P14" s="15"/>
      <c r="Q14" s="15"/>
      <c r="R14" s="15"/>
      <c r="S14" s="15"/>
      <c r="T14" s="15"/>
      <c r="U14" s="15"/>
      <c r="V14" s="15"/>
    </row>
    <row r="15" spans="1:22" s="14" customFormat="1" ht="15">
      <c r="A15" s="287"/>
      <c r="B15" s="293" t="s">
        <v>171</v>
      </c>
      <c r="C15" s="296" t="s">
        <v>267</v>
      </c>
      <c r="D15" s="311">
        <v>0</v>
      </c>
      <c r="E15" s="328">
        <v>0</v>
      </c>
      <c r="F15" s="316">
        <v>0</v>
      </c>
      <c r="G15" s="340">
        <v>0</v>
      </c>
      <c r="H15" s="628">
        <v>0</v>
      </c>
      <c r="I15" s="684">
        <v>0</v>
      </c>
      <c r="J15" s="687">
        <v>0</v>
      </c>
      <c r="K15" s="15"/>
      <c r="L15" s="15"/>
      <c r="M15" s="15"/>
      <c r="N15" s="15"/>
      <c r="O15" s="15"/>
      <c r="P15" s="15"/>
      <c r="Q15" s="15"/>
      <c r="R15" s="15"/>
      <c r="S15" s="15"/>
      <c r="T15" s="15"/>
      <c r="U15" s="15"/>
      <c r="V15" s="15"/>
    </row>
    <row r="16" spans="1:22" s="14" customFormat="1" ht="15">
      <c r="A16" s="287"/>
      <c r="B16" s="293" t="s">
        <v>172</v>
      </c>
      <c r="C16" s="296" t="s">
        <v>246</v>
      </c>
      <c r="D16" s="311">
        <v>0</v>
      </c>
      <c r="E16" s="328">
        <v>0</v>
      </c>
      <c r="F16" s="316">
        <v>0</v>
      </c>
      <c r="G16" s="340">
        <v>0</v>
      </c>
      <c r="H16" s="628">
        <v>0</v>
      </c>
      <c r="I16" s="684">
        <v>0</v>
      </c>
      <c r="J16" s="687">
        <v>0</v>
      </c>
      <c r="K16" s="15"/>
      <c r="L16" s="15"/>
      <c r="M16" s="15"/>
      <c r="N16" s="15"/>
      <c r="O16" s="15"/>
      <c r="P16" s="15"/>
      <c r="Q16" s="15"/>
      <c r="R16" s="15"/>
      <c r="S16" s="15"/>
      <c r="T16" s="15"/>
      <c r="U16" s="15"/>
      <c r="V16" s="15"/>
    </row>
    <row r="17" spans="1:22" s="14" customFormat="1" ht="15">
      <c r="A17" s="287"/>
      <c r="B17" s="293" t="s">
        <v>173</v>
      </c>
      <c r="C17" s="296" t="s">
        <v>268</v>
      </c>
      <c r="D17" s="311">
        <v>0</v>
      </c>
      <c r="E17" s="328">
        <v>0</v>
      </c>
      <c r="F17" s="316">
        <v>0</v>
      </c>
      <c r="G17" s="340">
        <v>0</v>
      </c>
      <c r="H17" s="628">
        <v>0</v>
      </c>
      <c r="I17" s="683">
        <v>0</v>
      </c>
      <c r="J17" s="687">
        <v>0</v>
      </c>
      <c r="K17" s="15"/>
      <c r="L17" s="15"/>
      <c r="M17" s="15"/>
      <c r="N17" s="15"/>
      <c r="O17" s="15"/>
      <c r="P17" s="15"/>
      <c r="Q17" s="15"/>
      <c r="R17" s="15"/>
      <c r="S17" s="15"/>
      <c r="T17" s="15"/>
      <c r="U17" s="15"/>
      <c r="V17" s="15"/>
    </row>
    <row r="18" spans="1:22" s="14" customFormat="1" ht="30" customHeight="1">
      <c r="A18" s="287"/>
      <c r="B18" s="293" t="s">
        <v>154</v>
      </c>
      <c r="C18" s="296" t="s">
        <v>247</v>
      </c>
      <c r="D18" s="311">
        <v>0</v>
      </c>
      <c r="E18" s="328">
        <v>0</v>
      </c>
      <c r="F18" s="316">
        <v>0</v>
      </c>
      <c r="G18" s="340">
        <v>0</v>
      </c>
      <c r="H18" s="628">
        <v>0</v>
      </c>
      <c r="I18" s="683">
        <v>0</v>
      </c>
      <c r="J18" s="687">
        <v>0</v>
      </c>
      <c r="K18" s="15"/>
      <c r="L18" s="15"/>
      <c r="M18" s="15"/>
      <c r="N18" s="15"/>
      <c r="O18" s="15"/>
      <c r="P18" s="15"/>
      <c r="Q18" s="15"/>
      <c r="R18" s="15"/>
      <c r="S18" s="15"/>
      <c r="T18" s="15"/>
      <c r="U18" s="15"/>
      <c r="V18" s="15"/>
    </row>
    <row r="19" spans="1:22" s="14" customFormat="1" ht="30" customHeight="1">
      <c r="A19" s="287"/>
      <c r="B19" s="293" t="s">
        <v>174</v>
      </c>
      <c r="C19" s="297" t="s">
        <v>269</v>
      </c>
      <c r="D19" s="309">
        <v>1300494</v>
      </c>
      <c r="E19" s="327">
        <v>26336525</v>
      </c>
      <c r="F19" s="314">
        <v>53009578</v>
      </c>
      <c r="G19" s="340">
        <v>79874603</v>
      </c>
      <c r="H19" s="625">
        <v>58226108</v>
      </c>
      <c r="I19" s="683">
        <v>58451539</v>
      </c>
      <c r="J19" s="687">
        <f t="shared" si="0"/>
        <v>100.38716480929826</v>
      </c>
      <c r="K19" s="15"/>
      <c r="L19" s="15"/>
      <c r="M19" s="15"/>
      <c r="N19" s="15"/>
      <c r="O19" s="15"/>
      <c r="P19" s="15"/>
      <c r="Q19" s="15"/>
      <c r="R19" s="15"/>
      <c r="S19" s="15"/>
      <c r="T19" s="15"/>
      <c r="U19" s="15"/>
      <c r="V19" s="15"/>
    </row>
    <row r="20" spans="1:22" s="14" customFormat="1" ht="25.5">
      <c r="A20" s="287"/>
      <c r="B20" s="293" t="s">
        <v>175</v>
      </c>
      <c r="C20" s="298" t="s">
        <v>248</v>
      </c>
      <c r="D20" s="309">
        <v>35</v>
      </c>
      <c r="E20" s="327">
        <v>69</v>
      </c>
      <c r="F20" s="314">
        <v>79</v>
      </c>
      <c r="G20" s="340">
        <v>107</v>
      </c>
      <c r="H20" s="625">
        <v>107</v>
      </c>
      <c r="I20" s="683">
        <v>102</v>
      </c>
      <c r="J20" s="687">
        <f t="shared" si="0"/>
        <v>95.32710280373831</v>
      </c>
      <c r="K20" s="15"/>
      <c r="L20" s="15"/>
      <c r="M20" s="15"/>
      <c r="N20" s="15"/>
      <c r="O20" s="15"/>
      <c r="P20" s="15"/>
      <c r="Q20" s="15"/>
      <c r="R20" s="15"/>
      <c r="S20" s="15"/>
      <c r="T20" s="15"/>
      <c r="U20" s="15"/>
      <c r="V20" s="15"/>
    </row>
    <row r="21" spans="1:22" s="14" customFormat="1" ht="30" customHeight="1">
      <c r="A21" s="287"/>
      <c r="B21" s="293" t="s">
        <v>176</v>
      </c>
      <c r="C21" s="297" t="s">
        <v>270</v>
      </c>
      <c r="D21" s="309">
        <v>1432622</v>
      </c>
      <c r="E21" s="327">
        <v>1046149</v>
      </c>
      <c r="F21" s="314">
        <v>159136</v>
      </c>
      <c r="G21" s="340">
        <v>324000</v>
      </c>
      <c r="H21" s="625">
        <v>324000</v>
      </c>
      <c r="I21" s="683">
        <v>145453</v>
      </c>
      <c r="J21" s="687">
        <f t="shared" si="0"/>
        <v>44.8929012345679</v>
      </c>
      <c r="K21" s="15"/>
      <c r="L21" s="15"/>
      <c r="M21" s="15"/>
      <c r="N21" s="15"/>
      <c r="O21" s="15"/>
      <c r="P21" s="15"/>
      <c r="Q21" s="15"/>
      <c r="R21" s="15"/>
      <c r="S21" s="15"/>
      <c r="T21" s="15"/>
      <c r="U21" s="15"/>
      <c r="V21" s="15"/>
    </row>
    <row r="22" spans="1:22" s="14" customFormat="1" ht="30" customHeight="1">
      <c r="A22" s="287"/>
      <c r="B22" s="293" t="s">
        <v>177</v>
      </c>
      <c r="C22" s="296" t="s">
        <v>249</v>
      </c>
      <c r="D22" s="311">
        <v>1</v>
      </c>
      <c r="E22" s="327">
        <v>3</v>
      </c>
      <c r="F22" s="314">
        <v>4</v>
      </c>
      <c r="G22" s="340">
        <v>10</v>
      </c>
      <c r="H22" s="625">
        <v>10</v>
      </c>
      <c r="I22" s="683">
        <v>5</v>
      </c>
      <c r="J22" s="687">
        <f t="shared" si="0"/>
        <v>50</v>
      </c>
      <c r="K22" s="15"/>
      <c r="L22" s="15"/>
      <c r="M22" s="15"/>
      <c r="N22" s="15"/>
      <c r="O22" s="15"/>
      <c r="P22" s="15"/>
      <c r="Q22" s="15"/>
      <c r="R22" s="15"/>
      <c r="S22" s="15"/>
      <c r="T22" s="15"/>
      <c r="U22" s="15"/>
      <c r="V22" s="15"/>
    </row>
    <row r="23" spans="1:22" s="14" customFormat="1" ht="30" customHeight="1">
      <c r="A23" s="287"/>
      <c r="B23" s="293" t="s">
        <v>281</v>
      </c>
      <c r="C23" s="297" t="s">
        <v>895</v>
      </c>
      <c r="D23" s="309">
        <v>0</v>
      </c>
      <c r="E23" s="327">
        <v>0</v>
      </c>
      <c r="F23" s="314">
        <v>0</v>
      </c>
      <c r="G23" s="340">
        <v>822784</v>
      </c>
      <c r="H23" s="625">
        <v>514240</v>
      </c>
      <c r="I23" s="683">
        <v>0</v>
      </c>
      <c r="J23" s="687">
        <f t="shared" si="0"/>
        <v>0</v>
      </c>
      <c r="K23" s="15"/>
      <c r="L23" s="15"/>
      <c r="M23" s="15"/>
      <c r="N23" s="15"/>
      <c r="O23" s="15"/>
      <c r="P23" s="15"/>
      <c r="Q23" s="15"/>
      <c r="R23" s="15"/>
      <c r="S23" s="15"/>
      <c r="T23" s="15"/>
      <c r="U23" s="15"/>
      <c r="V23" s="15"/>
    </row>
    <row r="24" spans="1:22" s="14" customFormat="1" ht="30" customHeight="1">
      <c r="A24" s="287"/>
      <c r="B24" s="293" t="s">
        <v>231</v>
      </c>
      <c r="C24" s="297" t="s">
        <v>896</v>
      </c>
      <c r="D24" s="309">
        <v>0</v>
      </c>
      <c r="E24" s="327">
        <v>0</v>
      </c>
      <c r="F24" s="314">
        <v>0</v>
      </c>
      <c r="G24" s="340">
        <v>3</v>
      </c>
      <c r="H24" s="625">
        <v>3</v>
      </c>
      <c r="I24" s="683">
        <v>0</v>
      </c>
      <c r="J24" s="687">
        <f t="shared" si="0"/>
        <v>0</v>
      </c>
      <c r="K24" s="15"/>
      <c r="L24" s="15"/>
      <c r="M24" s="15"/>
      <c r="N24" s="15"/>
      <c r="O24" s="15"/>
      <c r="P24" s="15"/>
      <c r="Q24" s="15"/>
      <c r="R24" s="15"/>
      <c r="S24" s="15"/>
      <c r="T24" s="15"/>
      <c r="U24" s="15"/>
      <c r="V24" s="15"/>
    </row>
    <row r="25" spans="1:22" s="14" customFormat="1" ht="30" customHeight="1">
      <c r="A25" s="287"/>
      <c r="B25" s="293" t="s">
        <v>284</v>
      </c>
      <c r="C25" s="297" t="s">
        <v>250</v>
      </c>
      <c r="D25" s="309">
        <v>0</v>
      </c>
      <c r="E25" s="327">
        <v>0</v>
      </c>
      <c r="F25" s="314">
        <v>0</v>
      </c>
      <c r="G25" s="340">
        <v>0</v>
      </c>
      <c r="H25" s="625">
        <v>0</v>
      </c>
      <c r="I25" s="683">
        <v>0</v>
      </c>
      <c r="J25" s="687">
        <v>0</v>
      </c>
      <c r="K25" s="15"/>
      <c r="L25" s="15"/>
      <c r="M25" s="15"/>
      <c r="N25" s="15"/>
      <c r="O25" s="15"/>
      <c r="P25" s="15"/>
      <c r="Q25" s="15"/>
      <c r="R25" s="15"/>
      <c r="S25" s="15"/>
      <c r="T25" s="15"/>
      <c r="U25" s="15"/>
      <c r="V25" s="15"/>
    </row>
    <row r="26" spans="1:22" s="14" customFormat="1" ht="30" customHeight="1">
      <c r="A26" s="287"/>
      <c r="B26" s="293" t="s">
        <v>155</v>
      </c>
      <c r="C26" s="297" t="s">
        <v>251</v>
      </c>
      <c r="D26" s="309">
        <v>0</v>
      </c>
      <c r="E26" s="327">
        <v>0</v>
      </c>
      <c r="F26" s="314">
        <v>0</v>
      </c>
      <c r="G26" s="340">
        <v>0</v>
      </c>
      <c r="H26" s="625">
        <v>0</v>
      </c>
      <c r="I26" s="683">
        <v>0</v>
      </c>
      <c r="J26" s="687">
        <v>0</v>
      </c>
      <c r="K26" s="15"/>
      <c r="L26" s="15"/>
      <c r="M26" s="15"/>
      <c r="N26" s="15"/>
      <c r="O26" s="15"/>
      <c r="P26" s="15"/>
      <c r="Q26" s="15"/>
      <c r="R26" s="15"/>
      <c r="S26" s="15"/>
      <c r="T26" s="15"/>
      <c r="U26" s="15"/>
      <c r="V26" s="15"/>
    </row>
    <row r="27" spans="1:22" s="14" customFormat="1" ht="30" customHeight="1">
      <c r="A27" s="287"/>
      <c r="B27" s="293" t="s">
        <v>156</v>
      </c>
      <c r="C27" s="297" t="s">
        <v>252</v>
      </c>
      <c r="D27" s="309">
        <v>2087260</v>
      </c>
      <c r="E27" s="327">
        <v>1234177</v>
      </c>
      <c r="F27" s="314">
        <v>1234177</v>
      </c>
      <c r="G27" s="340">
        <v>1234188</v>
      </c>
      <c r="H27" s="625">
        <v>925638</v>
      </c>
      <c r="I27" s="683">
        <v>925633</v>
      </c>
      <c r="J27" s="687">
        <f t="shared" si="0"/>
        <v>99.99945983202937</v>
      </c>
      <c r="K27" s="15"/>
      <c r="L27" s="15"/>
      <c r="M27" s="15"/>
      <c r="N27" s="15"/>
      <c r="O27" s="15"/>
      <c r="P27" s="15"/>
      <c r="Q27" s="15"/>
      <c r="R27" s="15"/>
      <c r="S27" s="15"/>
      <c r="T27" s="15"/>
      <c r="U27" s="15"/>
      <c r="V27" s="15"/>
    </row>
    <row r="28" spans="1:22" s="14" customFormat="1" ht="30" customHeight="1">
      <c r="A28" s="287"/>
      <c r="B28" s="293" t="s">
        <v>157</v>
      </c>
      <c r="C28" s="297" t="s">
        <v>253</v>
      </c>
      <c r="D28" s="309">
        <v>3</v>
      </c>
      <c r="E28" s="327">
        <v>3</v>
      </c>
      <c r="F28" s="314">
        <v>3</v>
      </c>
      <c r="G28" s="340">
        <v>3</v>
      </c>
      <c r="H28" s="625">
        <v>3</v>
      </c>
      <c r="I28" s="683">
        <v>3</v>
      </c>
      <c r="J28" s="687">
        <f t="shared" si="0"/>
        <v>100</v>
      </c>
      <c r="K28" s="15"/>
      <c r="L28" s="15"/>
      <c r="M28" s="15"/>
      <c r="N28" s="15"/>
      <c r="O28" s="15"/>
      <c r="P28" s="15"/>
      <c r="Q28" s="15"/>
      <c r="R28" s="15"/>
      <c r="S28" s="15"/>
      <c r="T28" s="15"/>
      <c r="U28" s="15"/>
      <c r="V28" s="15"/>
    </row>
    <row r="29" spans="1:22" s="14" customFormat="1" ht="30" customHeight="1">
      <c r="A29" s="287"/>
      <c r="B29" s="293" t="s">
        <v>158</v>
      </c>
      <c r="C29" s="297" t="s">
        <v>271</v>
      </c>
      <c r="D29" s="309">
        <v>62192322</v>
      </c>
      <c r="E29" s="327">
        <v>57789069</v>
      </c>
      <c r="F29" s="314">
        <v>52639068</v>
      </c>
      <c r="G29" s="340">
        <v>52800000</v>
      </c>
      <c r="H29" s="625">
        <v>37147893</v>
      </c>
      <c r="I29" s="683">
        <v>16648670</v>
      </c>
      <c r="J29" s="687">
        <f t="shared" si="0"/>
        <v>44.81726594830022</v>
      </c>
      <c r="K29" s="15"/>
      <c r="L29" s="15"/>
      <c r="M29" s="15"/>
      <c r="N29" s="15"/>
      <c r="O29" s="15"/>
      <c r="P29" s="15"/>
      <c r="Q29" s="15"/>
      <c r="R29" s="15"/>
      <c r="S29" s="15"/>
      <c r="T29" s="15"/>
      <c r="U29" s="15"/>
      <c r="V29" s="15"/>
    </row>
    <row r="30" spans="1:22" s="14" customFormat="1" ht="30" customHeight="1">
      <c r="A30" s="287"/>
      <c r="B30" s="293" t="s">
        <v>159</v>
      </c>
      <c r="C30" s="297" t="s">
        <v>254</v>
      </c>
      <c r="D30" s="309">
        <v>15632</v>
      </c>
      <c r="E30" s="327">
        <v>22742</v>
      </c>
      <c r="F30" s="314">
        <v>262940</v>
      </c>
      <c r="G30" s="340">
        <v>300000</v>
      </c>
      <c r="H30" s="625">
        <v>188904</v>
      </c>
      <c r="I30" s="683">
        <v>222693</v>
      </c>
      <c r="J30" s="687">
        <f t="shared" si="0"/>
        <v>117.88686316859358</v>
      </c>
      <c r="K30" s="15"/>
      <c r="L30" s="15"/>
      <c r="M30" s="15"/>
      <c r="N30" s="15"/>
      <c r="O30" s="15"/>
      <c r="P30" s="15"/>
      <c r="Q30" s="15"/>
      <c r="R30" s="15"/>
      <c r="S30" s="15"/>
      <c r="T30" s="15"/>
      <c r="U30" s="15"/>
      <c r="V30" s="15"/>
    </row>
    <row r="31" spans="1:22" s="14" customFormat="1" ht="30" customHeight="1">
      <c r="A31" s="287"/>
      <c r="B31" s="293" t="s">
        <v>293</v>
      </c>
      <c r="C31" s="299" t="s">
        <v>255</v>
      </c>
      <c r="D31" s="311">
        <v>0</v>
      </c>
      <c r="E31" s="327">
        <v>0</v>
      </c>
      <c r="F31" s="314">
        <v>0</v>
      </c>
      <c r="G31" s="340">
        <v>0</v>
      </c>
      <c r="H31" s="625">
        <v>0</v>
      </c>
      <c r="I31" s="683">
        <v>0</v>
      </c>
      <c r="J31" s="687">
        <v>0</v>
      </c>
      <c r="K31" s="15"/>
      <c r="L31" s="15"/>
      <c r="M31" s="15"/>
      <c r="N31" s="15"/>
      <c r="O31" s="15"/>
      <c r="P31" s="15"/>
      <c r="Q31" s="15"/>
      <c r="R31" s="15"/>
      <c r="S31" s="15"/>
      <c r="T31" s="15"/>
      <c r="U31" s="15"/>
      <c r="V31" s="15"/>
    </row>
    <row r="32" spans="1:22" s="14" customFormat="1" ht="30" customHeight="1">
      <c r="A32" s="287"/>
      <c r="B32" s="293" t="s">
        <v>295</v>
      </c>
      <c r="C32" s="297" t="s">
        <v>272</v>
      </c>
      <c r="D32" s="309">
        <v>13274201</v>
      </c>
      <c r="E32" s="327">
        <v>2700283</v>
      </c>
      <c r="F32" s="314">
        <v>1513213</v>
      </c>
      <c r="G32" s="340">
        <v>3079454</v>
      </c>
      <c r="H32" s="625">
        <v>1617294</v>
      </c>
      <c r="I32" s="683">
        <v>1185210</v>
      </c>
      <c r="J32" s="687">
        <f t="shared" si="0"/>
        <v>73.28352173445273</v>
      </c>
      <c r="K32" s="15"/>
      <c r="L32" s="15"/>
      <c r="M32" s="15"/>
      <c r="N32" s="15"/>
      <c r="O32" s="15"/>
      <c r="P32" s="15"/>
      <c r="Q32" s="15"/>
      <c r="R32" s="15"/>
      <c r="S32" s="15"/>
      <c r="T32" s="15"/>
      <c r="U32" s="15"/>
      <c r="V32" s="15"/>
    </row>
    <row r="33" spans="1:22" s="14" customFormat="1" ht="30" customHeight="1">
      <c r="A33" s="287"/>
      <c r="B33" s="293" t="s">
        <v>717</v>
      </c>
      <c r="C33" s="297" t="s">
        <v>273</v>
      </c>
      <c r="D33" s="309">
        <v>56</v>
      </c>
      <c r="E33" s="327">
        <v>13</v>
      </c>
      <c r="F33" s="314">
        <v>9</v>
      </c>
      <c r="G33" s="340">
        <v>9</v>
      </c>
      <c r="H33" s="625">
        <v>3</v>
      </c>
      <c r="I33" s="683">
        <v>7</v>
      </c>
      <c r="J33" s="687">
        <f t="shared" si="0"/>
        <v>233.33333333333334</v>
      </c>
      <c r="K33" s="15"/>
      <c r="L33" s="15"/>
      <c r="M33" s="15"/>
      <c r="N33" s="15"/>
      <c r="O33" s="15"/>
      <c r="P33" s="15"/>
      <c r="Q33" s="15"/>
      <c r="R33" s="15"/>
      <c r="S33" s="15"/>
      <c r="T33" s="15"/>
      <c r="U33" s="15"/>
      <c r="V33" s="15"/>
    </row>
    <row r="34" spans="1:22" s="14" customFormat="1" ht="30" customHeight="1">
      <c r="A34" s="287"/>
      <c r="B34" s="293" t="s">
        <v>237</v>
      </c>
      <c r="C34" s="297" t="s">
        <v>274</v>
      </c>
      <c r="D34" s="309">
        <v>9431159</v>
      </c>
      <c r="E34" s="327">
        <v>11755656</v>
      </c>
      <c r="F34" s="314">
        <v>10953186</v>
      </c>
      <c r="G34" s="340">
        <v>13388287</v>
      </c>
      <c r="H34" s="625">
        <v>10677557</v>
      </c>
      <c r="I34" s="683">
        <v>10739418</v>
      </c>
      <c r="J34" s="687">
        <f t="shared" si="0"/>
        <v>100.57935537127078</v>
      </c>
      <c r="K34" s="15"/>
      <c r="L34" s="15"/>
      <c r="M34" s="15"/>
      <c r="N34" s="15"/>
      <c r="O34" s="15"/>
      <c r="P34" s="15"/>
      <c r="Q34" s="15"/>
      <c r="R34" s="15"/>
      <c r="S34" s="15"/>
      <c r="T34" s="15"/>
      <c r="U34" s="15"/>
      <c r="V34" s="15"/>
    </row>
    <row r="35" spans="1:22" s="14" customFormat="1" ht="30" customHeight="1">
      <c r="A35" s="287"/>
      <c r="B35" s="293" t="s">
        <v>160</v>
      </c>
      <c r="C35" s="297" t="s">
        <v>273</v>
      </c>
      <c r="D35" s="309">
        <v>115</v>
      </c>
      <c r="E35" s="327">
        <v>178</v>
      </c>
      <c r="F35" s="314">
        <v>216</v>
      </c>
      <c r="G35" s="340">
        <v>290</v>
      </c>
      <c r="H35" s="625">
        <v>52</v>
      </c>
      <c r="I35" s="683">
        <v>51</v>
      </c>
      <c r="J35" s="687">
        <f t="shared" si="0"/>
        <v>98.07692307692307</v>
      </c>
      <c r="K35" s="15"/>
      <c r="L35" s="15"/>
      <c r="M35" s="15"/>
      <c r="N35" s="15"/>
      <c r="O35" s="15"/>
      <c r="P35" s="15"/>
      <c r="Q35" s="15"/>
      <c r="R35" s="15"/>
      <c r="S35" s="15"/>
      <c r="T35" s="15"/>
      <c r="U35" s="15"/>
      <c r="V35" s="15"/>
    </row>
    <row r="36" spans="1:22" s="14" customFormat="1" ht="30" customHeight="1">
      <c r="A36" s="287"/>
      <c r="B36" s="293" t="s">
        <v>161</v>
      </c>
      <c r="C36" s="297" t="s">
        <v>933</v>
      </c>
      <c r="D36" s="309">
        <v>0</v>
      </c>
      <c r="E36" s="327">
        <v>0</v>
      </c>
      <c r="F36" s="314">
        <v>0</v>
      </c>
      <c r="G36" s="340">
        <v>40859464</v>
      </c>
      <c r="H36" s="625">
        <v>40859464</v>
      </c>
      <c r="I36" s="683">
        <v>26691596</v>
      </c>
      <c r="J36" s="687">
        <f t="shared" si="0"/>
        <v>65.32536990695718</v>
      </c>
      <c r="K36" s="15"/>
      <c r="L36" s="15"/>
      <c r="M36" s="15"/>
      <c r="N36" s="15"/>
      <c r="O36" s="15"/>
      <c r="P36" s="15"/>
      <c r="Q36" s="15"/>
      <c r="R36" s="15"/>
      <c r="S36" s="15"/>
      <c r="T36" s="15"/>
      <c r="U36" s="15"/>
      <c r="V36" s="15"/>
    </row>
    <row r="37" spans="1:22" s="14" customFormat="1" ht="30" customHeight="1">
      <c r="A37" s="287"/>
      <c r="B37" s="293" t="s">
        <v>300</v>
      </c>
      <c r="C37" s="297" t="s">
        <v>141</v>
      </c>
      <c r="D37" s="309">
        <v>4111174</v>
      </c>
      <c r="E37" s="327">
        <v>2799800</v>
      </c>
      <c r="F37" s="314">
        <v>4956053</v>
      </c>
      <c r="G37" s="340">
        <v>4800000</v>
      </c>
      <c r="H37" s="625">
        <v>3707034</v>
      </c>
      <c r="I37" s="683">
        <v>3379369</v>
      </c>
      <c r="J37" s="687">
        <f t="shared" si="0"/>
        <v>91.16099285844155</v>
      </c>
      <c r="K37" s="15"/>
      <c r="L37" s="15"/>
      <c r="M37" s="15"/>
      <c r="N37" s="15"/>
      <c r="O37" s="15"/>
      <c r="P37" s="15"/>
      <c r="Q37" s="15"/>
      <c r="R37" s="15"/>
      <c r="S37" s="15"/>
      <c r="T37" s="15"/>
      <c r="U37" s="15"/>
      <c r="V37" s="15"/>
    </row>
    <row r="38" spans="1:22" s="14" customFormat="1" ht="30" customHeight="1">
      <c r="A38" s="287"/>
      <c r="B38" s="293" t="s">
        <v>162</v>
      </c>
      <c r="C38" s="297" t="s">
        <v>142</v>
      </c>
      <c r="D38" s="309">
        <v>659420</v>
      </c>
      <c r="E38" s="327">
        <v>565165</v>
      </c>
      <c r="F38" s="314">
        <v>1087308</v>
      </c>
      <c r="G38" s="340">
        <v>1101263</v>
      </c>
      <c r="H38" s="625">
        <v>825263</v>
      </c>
      <c r="I38" s="683">
        <v>764548</v>
      </c>
      <c r="J38" s="687">
        <f t="shared" si="0"/>
        <v>92.64295139852386</v>
      </c>
      <c r="K38" s="15"/>
      <c r="L38" s="15"/>
      <c r="M38" s="15"/>
      <c r="N38" s="15"/>
      <c r="O38" s="15"/>
      <c r="P38" s="15"/>
      <c r="Q38" s="15"/>
      <c r="R38" s="15"/>
      <c r="S38" s="15"/>
      <c r="T38" s="15"/>
      <c r="U38" s="15"/>
      <c r="V38" s="15"/>
    </row>
    <row r="39" spans="1:22" s="14" customFormat="1" ht="26.25" thickBot="1">
      <c r="A39" s="287"/>
      <c r="B39" s="300" t="s">
        <v>163</v>
      </c>
      <c r="C39" s="301" t="s">
        <v>143</v>
      </c>
      <c r="D39" s="312">
        <v>0</v>
      </c>
      <c r="E39" s="329">
        <v>9071792</v>
      </c>
      <c r="F39" s="317">
        <v>978349</v>
      </c>
      <c r="G39" s="343">
        <v>5000000</v>
      </c>
      <c r="H39" s="629">
        <v>3125000</v>
      </c>
      <c r="I39" s="685">
        <v>0</v>
      </c>
      <c r="J39" s="688">
        <f t="shared" si="0"/>
        <v>0</v>
      </c>
      <c r="K39" s="15"/>
      <c r="L39" s="15"/>
      <c r="M39" s="15"/>
      <c r="N39" s="15"/>
      <c r="O39" s="15"/>
      <c r="P39" s="15"/>
      <c r="Q39" s="15"/>
      <c r="R39" s="15"/>
      <c r="S39" s="15"/>
      <c r="T39" s="15"/>
      <c r="U39" s="15"/>
      <c r="V39" s="15"/>
    </row>
    <row r="40" spans="1:22" s="14" customFormat="1" ht="15">
      <c r="A40" s="287"/>
      <c r="B40" s="302"/>
      <c r="C40" s="303"/>
      <c r="D40" s="303"/>
      <c r="E40" s="303"/>
      <c r="F40" s="303"/>
      <c r="G40" s="303"/>
      <c r="H40" s="303"/>
      <c r="I40" s="303"/>
      <c r="J40" s="303"/>
      <c r="K40" s="15"/>
      <c r="L40" s="15"/>
      <c r="M40" s="15"/>
      <c r="N40" s="15"/>
      <c r="O40" s="15"/>
      <c r="P40" s="15"/>
      <c r="Q40" s="15"/>
      <c r="R40" s="15"/>
      <c r="S40" s="15"/>
      <c r="T40" s="15"/>
      <c r="U40" s="15"/>
      <c r="V40" s="15"/>
    </row>
    <row r="41" spans="1:22" s="14" customFormat="1" ht="27" customHeight="1">
      <c r="A41" s="287"/>
      <c r="B41" s="302"/>
      <c r="C41" s="752" t="s">
        <v>567</v>
      </c>
      <c r="D41" s="752"/>
      <c r="E41" s="752"/>
      <c r="F41" s="303"/>
      <c r="G41" s="303"/>
      <c r="H41" s="302"/>
      <c r="I41" s="302"/>
      <c r="J41" s="292"/>
      <c r="K41" s="15"/>
      <c r="L41" s="15"/>
      <c r="M41" s="15"/>
      <c r="N41" s="15"/>
      <c r="O41" s="15"/>
      <c r="P41" s="15"/>
      <c r="Q41" s="15"/>
      <c r="R41" s="15"/>
      <c r="S41" s="15"/>
      <c r="T41" s="15"/>
      <c r="U41" s="15"/>
      <c r="V41" s="15"/>
    </row>
    <row r="42" spans="2:22" ht="15.75">
      <c r="B42" s="302"/>
      <c r="C42" s="303"/>
      <c r="D42" s="304"/>
      <c r="E42" s="304"/>
      <c r="F42" s="304"/>
      <c r="G42" s="304"/>
      <c r="H42" s="303"/>
      <c r="I42" s="303"/>
      <c r="J42" s="303"/>
      <c r="K42" s="10"/>
      <c r="L42" s="10"/>
      <c r="M42" s="10"/>
      <c r="N42" s="10"/>
      <c r="O42" s="10"/>
      <c r="P42" s="10"/>
      <c r="Q42" s="10"/>
      <c r="R42" s="10"/>
      <c r="S42" s="10"/>
      <c r="T42" s="10"/>
      <c r="U42" s="10"/>
      <c r="V42" s="10"/>
    </row>
    <row r="43" spans="2:22" ht="15.75">
      <c r="B43" s="302"/>
      <c r="C43" s="149" t="s">
        <v>939</v>
      </c>
      <c r="D43" s="195" t="s">
        <v>587</v>
      </c>
      <c r="E43" s="195"/>
      <c r="F43" s="195"/>
      <c r="G43" s="195"/>
      <c r="H43" s="230" t="s">
        <v>588</v>
      </c>
      <c r="I43" s="230"/>
      <c r="J43" s="230"/>
      <c r="K43" s="10"/>
      <c r="L43" s="10"/>
      <c r="M43" s="10"/>
      <c r="N43" s="10"/>
      <c r="O43" s="10"/>
      <c r="P43" s="10"/>
      <c r="Q43" s="10"/>
      <c r="R43" s="10"/>
      <c r="S43" s="10"/>
      <c r="T43" s="10"/>
      <c r="U43" s="10"/>
      <c r="V43" s="10"/>
    </row>
    <row r="44" spans="3:22" ht="24" customHeight="1">
      <c r="C44" s="305"/>
      <c r="D44" s="292"/>
      <c r="E44" s="292"/>
      <c r="F44" s="292"/>
      <c r="G44" s="292"/>
      <c r="H44" s="292"/>
      <c r="I44" s="306"/>
      <c r="J44" s="292"/>
      <c r="K44" s="10"/>
      <c r="L44" s="10"/>
      <c r="M44" s="10"/>
      <c r="N44" s="10"/>
      <c r="O44" s="10"/>
      <c r="P44" s="10"/>
      <c r="Q44" s="10"/>
      <c r="R44" s="10"/>
      <c r="S44" s="10"/>
      <c r="T44" s="10"/>
      <c r="U44" s="10"/>
      <c r="V44" s="10"/>
    </row>
    <row r="45" spans="2:14" ht="15.75">
      <c r="B45" s="292"/>
      <c r="C45" s="292"/>
      <c r="D45" s="292"/>
      <c r="E45" s="292"/>
      <c r="F45" s="292"/>
      <c r="G45" s="292"/>
      <c r="H45" s="292"/>
      <c r="I45" s="307"/>
      <c r="J45" s="292"/>
      <c r="K45" s="10"/>
      <c r="L45" s="10"/>
      <c r="M45" s="10"/>
      <c r="N45" s="10"/>
    </row>
    <row r="46" spans="2:14" ht="15.75">
      <c r="B46" s="292"/>
      <c r="C46" s="292"/>
      <c r="D46" s="292"/>
      <c r="E46" s="292"/>
      <c r="F46" s="292"/>
      <c r="G46" s="292"/>
      <c r="H46" s="292"/>
      <c r="I46" s="307"/>
      <c r="J46" s="292"/>
      <c r="K46" s="10"/>
      <c r="L46" s="10"/>
      <c r="M46" s="10"/>
      <c r="N46" s="10"/>
    </row>
    <row r="47" spans="2:14" ht="15.75">
      <c r="B47" s="292"/>
      <c r="C47" s="292"/>
      <c r="D47" s="292"/>
      <c r="E47" s="292"/>
      <c r="F47" s="292"/>
      <c r="G47" s="292"/>
      <c r="H47" s="292"/>
      <c r="I47" s="307"/>
      <c r="J47" s="292"/>
      <c r="K47" s="10"/>
      <c r="L47" s="10"/>
      <c r="M47" s="10"/>
      <c r="N47" s="10"/>
    </row>
    <row r="48" spans="2:14" ht="15.75">
      <c r="B48" s="292"/>
      <c r="C48" s="292"/>
      <c r="D48" s="292"/>
      <c r="E48" s="292"/>
      <c r="F48" s="292"/>
      <c r="G48" s="292"/>
      <c r="H48" s="292"/>
      <c r="I48" s="292"/>
      <c r="J48" s="292"/>
      <c r="K48" s="10"/>
      <c r="L48" s="10"/>
      <c r="M48" s="10"/>
      <c r="N48" s="10"/>
    </row>
    <row r="49" spans="2:14" ht="15.75">
      <c r="B49" s="292"/>
      <c r="C49" s="292"/>
      <c r="D49" s="292"/>
      <c r="E49" s="292"/>
      <c r="F49" s="292"/>
      <c r="G49" s="292"/>
      <c r="H49" s="292"/>
      <c r="I49" s="292"/>
      <c r="J49" s="292"/>
      <c r="K49" s="10"/>
      <c r="L49" s="10"/>
      <c r="M49" s="10"/>
      <c r="N49" s="10"/>
    </row>
    <row r="50" spans="2:14" ht="15.75">
      <c r="B50" s="292"/>
      <c r="C50" s="292"/>
      <c r="D50" s="292"/>
      <c r="E50" s="292"/>
      <c r="F50" s="292"/>
      <c r="G50" s="292"/>
      <c r="H50" s="292"/>
      <c r="I50" s="292"/>
      <c r="J50" s="292"/>
      <c r="K50" s="10"/>
      <c r="L50" s="10"/>
      <c r="M50" s="10"/>
      <c r="N50" s="10"/>
    </row>
    <row r="51" spans="2:14" ht="15.75">
      <c r="B51" s="292"/>
      <c r="C51" s="292"/>
      <c r="D51" s="292"/>
      <c r="E51" s="292"/>
      <c r="F51" s="292"/>
      <c r="G51" s="292"/>
      <c r="H51" s="292"/>
      <c r="I51" s="292"/>
      <c r="J51" s="292"/>
      <c r="K51" s="10"/>
      <c r="L51" s="10"/>
      <c r="M51" s="10"/>
      <c r="N51" s="10"/>
    </row>
    <row r="52" spans="2:14" ht="15.75">
      <c r="B52" s="292"/>
      <c r="C52" s="292"/>
      <c r="D52" s="292"/>
      <c r="E52" s="292"/>
      <c r="F52" s="292"/>
      <c r="G52" s="292"/>
      <c r="H52" s="292"/>
      <c r="I52" s="292"/>
      <c r="J52" s="292"/>
      <c r="K52" s="10"/>
      <c r="L52" s="10"/>
      <c r="M52" s="10"/>
      <c r="N52" s="10"/>
    </row>
    <row r="53" spans="2:14" ht="15.75">
      <c r="B53" s="292"/>
      <c r="C53" s="292"/>
      <c r="D53" s="292"/>
      <c r="E53" s="292"/>
      <c r="F53" s="292"/>
      <c r="G53" s="292"/>
      <c r="H53" s="292"/>
      <c r="I53" s="292"/>
      <c r="J53" s="292"/>
      <c r="K53" s="10"/>
      <c r="L53" s="10"/>
      <c r="M53" s="10"/>
      <c r="N53" s="10"/>
    </row>
    <row r="54" spans="2:14" ht="15.75">
      <c r="B54" s="292"/>
      <c r="C54" s="292"/>
      <c r="D54" s="292"/>
      <c r="E54" s="292"/>
      <c r="F54" s="292"/>
      <c r="G54" s="292"/>
      <c r="H54" s="292"/>
      <c r="I54" s="292"/>
      <c r="J54" s="292"/>
      <c r="K54" s="10"/>
      <c r="L54" s="10"/>
      <c r="M54" s="10"/>
      <c r="N54" s="10"/>
    </row>
    <row r="55" spans="2:14" ht="15.75">
      <c r="B55" s="292"/>
      <c r="C55" s="292"/>
      <c r="D55" s="292"/>
      <c r="E55" s="292"/>
      <c r="F55" s="292"/>
      <c r="G55" s="292"/>
      <c r="H55" s="292"/>
      <c r="I55" s="292"/>
      <c r="J55" s="292"/>
      <c r="K55" s="10"/>
      <c r="L55" s="10"/>
      <c r="M55" s="10"/>
      <c r="N55" s="10"/>
    </row>
    <row r="56" spans="2:14" ht="15.75">
      <c r="B56" s="292"/>
      <c r="C56" s="292"/>
      <c r="D56" s="292"/>
      <c r="E56" s="292"/>
      <c r="F56" s="292"/>
      <c r="G56" s="292"/>
      <c r="H56" s="292"/>
      <c r="I56" s="292"/>
      <c r="J56" s="292"/>
      <c r="K56" s="10"/>
      <c r="L56" s="10"/>
      <c r="M56" s="10"/>
      <c r="N56" s="10"/>
    </row>
    <row r="57" spans="2:14" ht="15.75">
      <c r="B57" s="292"/>
      <c r="C57" s="292"/>
      <c r="D57" s="292"/>
      <c r="E57" s="292"/>
      <c r="F57" s="292"/>
      <c r="G57" s="292"/>
      <c r="H57" s="292"/>
      <c r="I57" s="292"/>
      <c r="J57" s="292"/>
      <c r="K57" s="10"/>
      <c r="L57" s="10"/>
      <c r="M57" s="10"/>
      <c r="N57" s="10"/>
    </row>
    <row r="58" spans="2:14" ht="15.75">
      <c r="B58" s="292"/>
      <c r="C58" s="292"/>
      <c r="D58" s="292"/>
      <c r="E58" s="292"/>
      <c r="F58" s="292"/>
      <c r="G58" s="292"/>
      <c r="H58" s="292"/>
      <c r="I58" s="292"/>
      <c r="J58" s="292"/>
      <c r="K58" s="10"/>
      <c r="L58" s="10"/>
      <c r="M58" s="10"/>
      <c r="N58" s="10"/>
    </row>
    <row r="59" spans="2:14" ht="15.75">
      <c r="B59" s="292"/>
      <c r="C59" s="292"/>
      <c r="D59" s="292"/>
      <c r="E59" s="292"/>
      <c r="F59" s="292"/>
      <c r="G59" s="292"/>
      <c r="H59" s="292"/>
      <c r="I59" s="292"/>
      <c r="J59" s="292"/>
      <c r="K59" s="10"/>
      <c r="L59" s="10"/>
      <c r="M59" s="10"/>
      <c r="N59" s="10"/>
    </row>
    <row r="60" spans="2:14" ht="15.75">
      <c r="B60" s="292"/>
      <c r="C60" s="292"/>
      <c r="D60" s="292"/>
      <c r="E60" s="292"/>
      <c r="F60" s="292"/>
      <c r="G60" s="292"/>
      <c r="H60" s="292"/>
      <c r="I60" s="292"/>
      <c r="J60" s="292"/>
      <c r="K60" s="10"/>
      <c r="L60" s="10"/>
      <c r="M60" s="10"/>
      <c r="N60" s="10"/>
    </row>
    <row r="61" spans="2:14" ht="15.75">
      <c r="B61" s="292"/>
      <c r="C61" s="292"/>
      <c r="D61" s="292"/>
      <c r="E61" s="292"/>
      <c r="F61" s="292"/>
      <c r="G61" s="292"/>
      <c r="H61" s="292"/>
      <c r="I61" s="292"/>
      <c r="J61" s="292"/>
      <c r="K61" s="10"/>
      <c r="L61" s="10"/>
      <c r="M61" s="10"/>
      <c r="N61" s="10"/>
    </row>
    <row r="62" spans="2:14" ht="15.75">
      <c r="B62" s="292"/>
      <c r="C62" s="292"/>
      <c r="D62" s="292"/>
      <c r="E62" s="292"/>
      <c r="F62" s="292"/>
      <c r="G62" s="292"/>
      <c r="H62" s="292"/>
      <c r="I62" s="292"/>
      <c r="J62" s="292"/>
      <c r="K62" s="10"/>
      <c r="L62" s="10"/>
      <c r="M62" s="10"/>
      <c r="N62" s="10"/>
    </row>
    <row r="63" spans="2:14" ht="15.75">
      <c r="B63" s="292"/>
      <c r="C63" s="292"/>
      <c r="D63" s="292"/>
      <c r="E63" s="292"/>
      <c r="F63" s="292"/>
      <c r="G63" s="292"/>
      <c r="H63" s="292"/>
      <c r="I63" s="292"/>
      <c r="J63" s="292"/>
      <c r="K63" s="10"/>
      <c r="L63" s="10"/>
      <c r="M63" s="10"/>
      <c r="N63" s="10"/>
    </row>
    <row r="64" spans="2:14" ht="15.75">
      <c r="B64" s="292"/>
      <c r="C64" s="292"/>
      <c r="D64" s="292"/>
      <c r="E64" s="292"/>
      <c r="F64" s="292"/>
      <c r="G64" s="292"/>
      <c r="H64" s="292"/>
      <c r="I64" s="292"/>
      <c r="J64" s="292"/>
      <c r="K64" s="10"/>
      <c r="L64" s="10"/>
      <c r="M64" s="10"/>
      <c r="N64" s="10"/>
    </row>
    <row r="65" spans="2:14" ht="15.75">
      <c r="B65" s="292"/>
      <c r="C65" s="292"/>
      <c r="D65" s="292"/>
      <c r="E65" s="292"/>
      <c r="F65" s="292"/>
      <c r="G65" s="292"/>
      <c r="H65" s="292"/>
      <c r="I65" s="292"/>
      <c r="J65" s="292"/>
      <c r="K65" s="10"/>
      <c r="L65" s="10"/>
      <c r="M65" s="10"/>
      <c r="N65" s="10"/>
    </row>
    <row r="66" spans="2:14" ht="15.75">
      <c r="B66" s="292"/>
      <c r="C66" s="292"/>
      <c r="D66" s="292"/>
      <c r="E66" s="292"/>
      <c r="F66" s="292"/>
      <c r="G66" s="292"/>
      <c r="H66" s="292"/>
      <c r="I66" s="292"/>
      <c r="J66" s="292"/>
      <c r="K66" s="10"/>
      <c r="L66" s="10"/>
      <c r="M66" s="10"/>
      <c r="N66" s="10"/>
    </row>
    <row r="67" spans="2:14" ht="15.75">
      <c r="B67" s="292"/>
      <c r="C67" s="292"/>
      <c r="D67" s="292"/>
      <c r="E67" s="292"/>
      <c r="F67" s="292"/>
      <c r="G67" s="292"/>
      <c r="H67" s="292"/>
      <c r="I67" s="292"/>
      <c r="J67" s="292"/>
      <c r="K67" s="10"/>
      <c r="L67" s="10"/>
      <c r="M67" s="10"/>
      <c r="N67" s="10"/>
    </row>
    <row r="68" spans="2:14" ht="15.75">
      <c r="B68" s="292"/>
      <c r="C68" s="292"/>
      <c r="D68" s="292"/>
      <c r="E68" s="292"/>
      <c r="F68" s="292"/>
      <c r="G68" s="292"/>
      <c r="H68" s="292"/>
      <c r="I68" s="292"/>
      <c r="J68" s="292"/>
      <c r="K68" s="10"/>
      <c r="L68" s="10"/>
      <c r="M68" s="10"/>
      <c r="N68" s="10"/>
    </row>
    <row r="69" spans="2:14" ht="15.75">
      <c r="B69" s="292"/>
      <c r="C69" s="292"/>
      <c r="D69" s="292"/>
      <c r="E69" s="292"/>
      <c r="F69" s="292"/>
      <c r="G69" s="292"/>
      <c r="H69" s="292"/>
      <c r="I69" s="292"/>
      <c r="J69" s="292"/>
      <c r="K69" s="10"/>
      <c r="L69" s="10"/>
      <c r="M69" s="10"/>
      <c r="N69" s="10"/>
    </row>
    <row r="70" spans="2:14" ht="15.75">
      <c r="B70" s="292"/>
      <c r="C70" s="292"/>
      <c r="D70" s="292"/>
      <c r="E70" s="292"/>
      <c r="F70" s="292"/>
      <c r="G70" s="292"/>
      <c r="H70" s="292"/>
      <c r="I70" s="292"/>
      <c r="J70" s="292"/>
      <c r="K70" s="10"/>
      <c r="L70" s="10"/>
      <c r="M70" s="10"/>
      <c r="N70" s="10"/>
    </row>
    <row r="71" spans="2:14" ht="15.75">
      <c r="B71" s="292"/>
      <c r="C71" s="292"/>
      <c r="D71" s="292"/>
      <c r="E71" s="292"/>
      <c r="F71" s="292"/>
      <c r="G71" s="292"/>
      <c r="H71" s="292"/>
      <c r="I71" s="292"/>
      <c r="J71" s="292"/>
      <c r="K71" s="10"/>
      <c r="L71" s="10"/>
      <c r="M71" s="10"/>
      <c r="N71" s="10"/>
    </row>
    <row r="72" spans="2:14" ht="15.75">
      <c r="B72" s="292"/>
      <c r="C72" s="292"/>
      <c r="D72" s="292"/>
      <c r="E72" s="292"/>
      <c r="F72" s="292"/>
      <c r="G72" s="292"/>
      <c r="H72" s="292"/>
      <c r="I72" s="292"/>
      <c r="J72" s="292"/>
      <c r="K72" s="10"/>
      <c r="L72" s="10"/>
      <c r="M72" s="10"/>
      <c r="N72" s="10"/>
    </row>
    <row r="73" spans="2:14" ht="15.75">
      <c r="B73" s="292"/>
      <c r="C73" s="292"/>
      <c r="D73" s="292"/>
      <c r="E73" s="292"/>
      <c r="F73" s="292"/>
      <c r="G73" s="292"/>
      <c r="H73" s="292"/>
      <c r="I73" s="292"/>
      <c r="J73" s="292"/>
      <c r="K73" s="10"/>
      <c r="L73" s="10"/>
      <c r="M73" s="10"/>
      <c r="N73" s="10"/>
    </row>
    <row r="74" spans="2:14" ht="15.75">
      <c r="B74" s="292"/>
      <c r="C74" s="292"/>
      <c r="D74" s="292"/>
      <c r="E74" s="292"/>
      <c r="F74" s="292"/>
      <c r="G74" s="292"/>
      <c r="H74" s="292"/>
      <c r="I74" s="292"/>
      <c r="J74" s="292"/>
      <c r="K74" s="10"/>
      <c r="L74" s="10"/>
      <c r="M74" s="10"/>
      <c r="N74" s="10"/>
    </row>
    <row r="75" spans="2:14" ht="15.75">
      <c r="B75" s="292"/>
      <c r="C75" s="292"/>
      <c r="D75" s="292"/>
      <c r="E75" s="292"/>
      <c r="F75" s="292"/>
      <c r="G75" s="292"/>
      <c r="H75" s="292"/>
      <c r="I75" s="292"/>
      <c r="J75" s="292"/>
      <c r="K75" s="10"/>
      <c r="L75" s="10"/>
      <c r="M75" s="10"/>
      <c r="N75" s="10"/>
    </row>
    <row r="76" spans="2:14" ht="15.75">
      <c r="B76" s="292"/>
      <c r="C76" s="292"/>
      <c r="K76" s="10"/>
      <c r="L76" s="10"/>
      <c r="M76" s="10"/>
      <c r="N76" s="10"/>
    </row>
    <row r="77" spans="2:14" ht="15.75">
      <c r="B77" s="292"/>
      <c r="C77" s="292"/>
      <c r="K77" s="10"/>
      <c r="L77" s="10"/>
      <c r="M77" s="10"/>
      <c r="N77" s="10"/>
    </row>
  </sheetData>
  <sheetProtection/>
  <mergeCells count="18">
    <mergeCell ref="C41:E41"/>
    <mergeCell ref="R7:R8"/>
    <mergeCell ref="O7:O8"/>
    <mergeCell ref="Q7:Q8"/>
    <mergeCell ref="P7:P8"/>
    <mergeCell ref="K7:K8"/>
    <mergeCell ref="N7:N8"/>
    <mergeCell ref="M7:M8"/>
    <mergeCell ref="L7:L8"/>
    <mergeCell ref="J7:J8"/>
    <mergeCell ref="B5:I5"/>
    <mergeCell ref="C7:C8"/>
    <mergeCell ref="B7:B8"/>
    <mergeCell ref="D7:D8"/>
    <mergeCell ref="E7:E8"/>
    <mergeCell ref="G7:G8"/>
    <mergeCell ref="H7:I7"/>
    <mergeCell ref="F7:F8"/>
  </mergeCells>
  <printOptions/>
  <pageMargins left="0" right="0" top="0" bottom="0" header="0" footer="0"/>
  <pageSetup fitToHeight="0" fitToWidth="0" horizontalDpi="600" verticalDpi="600" orientation="portrait" scale="55"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sheetPr>
    <tabColor theme="0"/>
  </sheetPr>
  <dimension ref="B3:G37"/>
  <sheetViews>
    <sheetView zoomScalePageLayoutView="0" workbookViewId="0" topLeftCell="A10">
      <selection activeCell="B3" sqref="B3:F38"/>
    </sheetView>
  </sheetViews>
  <sheetFormatPr defaultColWidth="9.140625" defaultRowHeight="12.75"/>
  <cols>
    <col min="1" max="1" width="4.7109375" style="78" customWidth="1"/>
    <col min="2" max="2" width="11.421875" style="78" customWidth="1"/>
    <col min="3" max="3" width="43.7109375" style="78" bestFit="1" customWidth="1"/>
    <col min="4" max="5" width="20.8515625" style="78" bestFit="1" customWidth="1"/>
    <col min="6" max="6" width="16.00390625" style="78" customWidth="1"/>
    <col min="7" max="9" width="9.140625" style="78" customWidth="1"/>
  </cols>
  <sheetData>
    <row r="3" spans="2:5" ht="18">
      <c r="B3" s="755" t="s">
        <v>590</v>
      </c>
      <c r="C3" s="755"/>
      <c r="E3" s="79"/>
    </row>
    <row r="4" spans="2:5" ht="18">
      <c r="B4" s="755" t="s">
        <v>591</v>
      </c>
      <c r="C4" s="755"/>
      <c r="E4" s="79"/>
    </row>
    <row r="6" spans="2:6" ht="18">
      <c r="B6" s="757" t="s">
        <v>707</v>
      </c>
      <c r="C6" s="757"/>
      <c r="D6" s="757"/>
      <c r="E6" s="757"/>
      <c r="F6" s="147" t="s">
        <v>708</v>
      </c>
    </row>
    <row r="8" spans="2:6" ht="18">
      <c r="B8" s="758" t="s">
        <v>265</v>
      </c>
      <c r="C8" s="758" t="s">
        <v>653</v>
      </c>
      <c r="D8" s="759" t="s">
        <v>654</v>
      </c>
      <c r="E8" s="759" t="s">
        <v>593</v>
      </c>
      <c r="F8" s="756" t="s">
        <v>655</v>
      </c>
    </row>
    <row r="9" spans="2:6" ht="72" customHeight="1">
      <c r="B9" s="758"/>
      <c r="C9" s="758"/>
      <c r="D9" s="760"/>
      <c r="E9" s="760"/>
      <c r="F9" s="756"/>
    </row>
    <row r="10" spans="2:6" ht="36">
      <c r="B10" s="80"/>
      <c r="C10" s="82" t="s">
        <v>791</v>
      </c>
      <c r="D10" s="81">
        <v>1079</v>
      </c>
      <c r="E10" s="81">
        <v>1</v>
      </c>
      <c r="F10" s="81">
        <v>79</v>
      </c>
    </row>
    <row r="11" spans="2:6" ht="18">
      <c r="B11" s="83" t="s">
        <v>187</v>
      </c>
      <c r="C11" s="84" t="s">
        <v>656</v>
      </c>
      <c r="D11" s="85">
        <f>+D12+D13+D14+D15+D16+D17+D18+D19+D20</f>
        <v>22</v>
      </c>
      <c r="E11" s="85">
        <f>+E12+E13+E14+E15+E16+E18</f>
        <v>0</v>
      </c>
      <c r="F11" s="85">
        <f>+F12+F13+F14+F15+F16+F18</f>
        <v>34</v>
      </c>
    </row>
    <row r="12" spans="2:6" ht="18">
      <c r="B12" s="83" t="s">
        <v>188</v>
      </c>
      <c r="C12" s="86" t="s">
        <v>779</v>
      </c>
      <c r="D12" s="85">
        <v>2</v>
      </c>
      <c r="E12" s="85">
        <v>0</v>
      </c>
      <c r="F12" s="85">
        <v>0</v>
      </c>
    </row>
    <row r="13" spans="2:6" ht="18">
      <c r="B13" s="83" t="s">
        <v>189</v>
      </c>
      <c r="C13" s="86" t="s">
        <v>781</v>
      </c>
      <c r="D13" s="85">
        <v>3</v>
      </c>
      <c r="E13" s="85">
        <v>0</v>
      </c>
      <c r="F13" s="85">
        <v>0</v>
      </c>
    </row>
    <row r="14" spans="2:6" ht="18">
      <c r="B14" s="83" t="s">
        <v>190</v>
      </c>
      <c r="C14" s="86" t="s">
        <v>657</v>
      </c>
      <c r="D14" s="85">
        <v>2</v>
      </c>
      <c r="E14" s="85">
        <v>0</v>
      </c>
      <c r="F14" s="85">
        <v>0</v>
      </c>
    </row>
    <row r="15" spans="2:6" ht="18">
      <c r="B15" s="83" t="s">
        <v>191</v>
      </c>
      <c r="C15" s="87" t="s">
        <v>658</v>
      </c>
      <c r="D15" s="85">
        <v>3</v>
      </c>
      <c r="E15" s="85">
        <v>0</v>
      </c>
      <c r="F15" s="85">
        <v>0</v>
      </c>
    </row>
    <row r="16" spans="2:6" ht="18">
      <c r="B16" s="88" t="s">
        <v>192</v>
      </c>
      <c r="C16" s="87" t="s">
        <v>897</v>
      </c>
      <c r="D16" s="85">
        <v>5</v>
      </c>
      <c r="E16" s="85">
        <v>0</v>
      </c>
      <c r="F16" s="85">
        <v>0</v>
      </c>
    </row>
    <row r="17" spans="2:6" ht="18">
      <c r="B17" s="88" t="s">
        <v>193</v>
      </c>
      <c r="C17" s="87" t="s">
        <v>784</v>
      </c>
      <c r="D17" s="85">
        <v>0</v>
      </c>
      <c r="E17" s="85">
        <v>0</v>
      </c>
      <c r="F17" s="85">
        <v>0</v>
      </c>
    </row>
    <row r="18" spans="2:6" ht="18">
      <c r="B18" s="88" t="s">
        <v>194</v>
      </c>
      <c r="C18" s="87" t="s">
        <v>926</v>
      </c>
      <c r="D18" s="85">
        <v>4</v>
      </c>
      <c r="E18" s="85">
        <v>0</v>
      </c>
      <c r="F18" s="85">
        <v>34</v>
      </c>
    </row>
    <row r="19" spans="2:6" ht="18">
      <c r="B19" s="88" t="s">
        <v>602</v>
      </c>
      <c r="C19" s="87" t="s">
        <v>785</v>
      </c>
      <c r="D19" s="85">
        <v>0</v>
      </c>
      <c r="E19" s="85">
        <v>0</v>
      </c>
      <c r="F19" s="85">
        <v>0</v>
      </c>
    </row>
    <row r="20" spans="2:6" ht="18">
      <c r="B20" s="88" t="s">
        <v>603</v>
      </c>
      <c r="C20" s="87" t="s">
        <v>786</v>
      </c>
      <c r="D20" s="85">
        <v>3</v>
      </c>
      <c r="E20" s="85">
        <v>0</v>
      </c>
      <c r="F20" s="85">
        <v>0</v>
      </c>
    </row>
    <row r="21" spans="2:6" ht="18">
      <c r="B21" s="83" t="s">
        <v>783</v>
      </c>
      <c r="C21" s="84" t="s">
        <v>659</v>
      </c>
      <c r="D21" s="85">
        <f>+D22+D23+D24</f>
        <v>3</v>
      </c>
      <c r="E21" s="85">
        <f>+E22+E23</f>
        <v>0</v>
      </c>
      <c r="F21" s="85">
        <f>+F22+F23</f>
        <v>58</v>
      </c>
    </row>
    <row r="22" spans="2:6" ht="18">
      <c r="B22" s="83" t="s">
        <v>787</v>
      </c>
      <c r="C22" s="87" t="s">
        <v>660</v>
      </c>
      <c r="D22" s="85">
        <v>0</v>
      </c>
      <c r="E22" s="85">
        <v>0</v>
      </c>
      <c r="F22" s="85">
        <v>58</v>
      </c>
    </row>
    <row r="23" spans="2:6" ht="18">
      <c r="B23" s="83" t="s">
        <v>788</v>
      </c>
      <c r="C23" s="87" t="s">
        <v>870</v>
      </c>
      <c r="D23" s="85">
        <v>1</v>
      </c>
      <c r="E23" s="85">
        <v>0</v>
      </c>
      <c r="F23" s="85">
        <v>0</v>
      </c>
    </row>
    <row r="24" spans="2:6" ht="18">
      <c r="B24" s="83" t="s">
        <v>935</v>
      </c>
      <c r="C24" s="87" t="s">
        <v>936</v>
      </c>
      <c r="D24" s="85">
        <v>2</v>
      </c>
      <c r="E24" s="85">
        <v>0</v>
      </c>
      <c r="F24" s="85">
        <v>0</v>
      </c>
    </row>
    <row r="25" spans="2:6" ht="36">
      <c r="B25" s="89"/>
      <c r="C25" s="90" t="s">
        <v>931</v>
      </c>
      <c r="D25" s="91">
        <f>+D10+D21-D11</f>
        <v>1060</v>
      </c>
      <c r="E25" s="91">
        <f>+E10+E21-E11</f>
        <v>1</v>
      </c>
      <c r="F25" s="91">
        <f>+F10+F21-F11</f>
        <v>103</v>
      </c>
    </row>
    <row r="27" spans="2:3" ht="18">
      <c r="B27" s="78" t="s">
        <v>594</v>
      </c>
      <c r="C27" s="78" t="s">
        <v>771</v>
      </c>
    </row>
    <row r="28" spans="2:3" ht="18">
      <c r="B28" s="78" t="s">
        <v>595</v>
      </c>
      <c r="C28" s="78" t="s">
        <v>596</v>
      </c>
    </row>
    <row r="29" spans="2:7" ht="18">
      <c r="B29" t="s">
        <v>780</v>
      </c>
      <c r="C29"/>
      <c r="D29"/>
      <c r="E29"/>
      <c r="F29"/>
      <c r="G29"/>
    </row>
    <row r="30" spans="2:7" ht="18">
      <c r="B30"/>
      <c r="C30"/>
      <c r="D30"/>
      <c r="E30"/>
      <c r="F30"/>
      <c r="G30"/>
    </row>
    <row r="31" spans="2:7" ht="18">
      <c r="B31"/>
      <c r="C31"/>
      <c r="D31"/>
      <c r="E31"/>
      <c r="F31"/>
      <c r="G31"/>
    </row>
    <row r="37" spans="2:6" ht="18">
      <c r="B37" s="92" t="s">
        <v>639</v>
      </c>
      <c r="C37" s="145" t="s">
        <v>934</v>
      </c>
      <c r="D37" s="93" t="s">
        <v>706</v>
      </c>
      <c r="E37" s="93" t="s">
        <v>588</v>
      </c>
      <c r="F37" s="93"/>
    </row>
  </sheetData>
  <sheetProtection/>
  <mergeCells count="8">
    <mergeCell ref="B3:C3"/>
    <mergeCell ref="B4:C4"/>
    <mergeCell ref="F8:F9"/>
    <mergeCell ref="B6:E6"/>
    <mergeCell ref="B8:B9"/>
    <mergeCell ref="C8:C9"/>
    <mergeCell ref="D8:D9"/>
    <mergeCell ref="E8:E9"/>
  </mergeCells>
  <printOptions/>
  <pageMargins left="0" right="0" top="0" bottom="0" header="0" footer="0"/>
  <pageSetup fitToHeight="0" fitToWidth="0"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sheetPr>
    <tabColor theme="9"/>
  </sheetPr>
  <dimension ref="B2:Q24"/>
  <sheetViews>
    <sheetView zoomScalePageLayoutView="0" workbookViewId="0" topLeftCell="A1">
      <selection activeCell="C2" sqref="B2:Q25"/>
    </sheetView>
  </sheetViews>
  <sheetFormatPr defaultColWidth="9.140625" defaultRowHeight="12.75"/>
  <cols>
    <col min="1" max="1" width="3.140625" style="17" customWidth="1"/>
    <col min="2" max="2" width="7.00390625" style="17" customWidth="1"/>
    <col min="3" max="3" width="16.00390625" style="17" customWidth="1"/>
    <col min="4" max="4" width="12.8515625" style="17" customWidth="1"/>
    <col min="5" max="5" width="4.7109375" style="17" customWidth="1"/>
    <col min="6" max="6" width="4.8515625" style="17" customWidth="1"/>
    <col min="7" max="7" width="5.57421875" style="17" customWidth="1"/>
    <col min="8" max="8" width="4.57421875" style="17" customWidth="1"/>
    <col min="9" max="9" width="5.00390625" style="17" customWidth="1"/>
    <col min="10" max="10" width="5.57421875" style="17" customWidth="1"/>
    <col min="11" max="11" width="4.421875" style="17" customWidth="1"/>
    <col min="12" max="12" width="4.57421875" style="17" customWidth="1"/>
    <col min="13" max="13" width="4.421875" style="17" customWidth="1"/>
    <col min="14" max="14" width="4.57421875" style="17" customWidth="1"/>
    <col min="15" max="15" width="4.00390625" style="17" customWidth="1"/>
    <col min="16" max="16" width="5.57421875" style="17" customWidth="1"/>
    <col min="17" max="17" width="12.140625" style="17" customWidth="1"/>
    <col min="18" max="18" width="9.140625" style="17" customWidth="1"/>
  </cols>
  <sheetData>
    <row r="2" spans="2:3" ht="15.75">
      <c r="B2" s="62" t="s">
        <v>590</v>
      </c>
      <c r="C2" s="62"/>
    </row>
    <row r="3" spans="2:3" ht="15.75">
      <c r="B3" s="62" t="s">
        <v>591</v>
      </c>
      <c r="C3" s="62"/>
    </row>
    <row r="6" spans="2:17" ht="15.75">
      <c r="B6" s="763" t="s">
        <v>597</v>
      </c>
      <c r="C6" s="763"/>
      <c r="D6" s="763"/>
      <c r="E6" s="763"/>
      <c r="F6" s="763"/>
      <c r="G6" s="763"/>
      <c r="H6" s="763"/>
      <c r="I6" s="763"/>
      <c r="J6" s="763"/>
      <c r="K6" s="763"/>
      <c r="L6" s="763"/>
      <c r="M6" s="763"/>
      <c r="N6" s="763"/>
      <c r="O6" s="763"/>
      <c r="P6" s="763"/>
      <c r="Q6" s="148" t="s">
        <v>604</v>
      </c>
    </row>
    <row r="7" ht="15.75" thickBot="1"/>
    <row r="8" spans="2:17" ht="15.75" thickBot="1">
      <c r="B8" s="761" t="s">
        <v>598</v>
      </c>
      <c r="C8" s="765" t="s">
        <v>599</v>
      </c>
      <c r="D8" s="761" t="s">
        <v>600</v>
      </c>
      <c r="E8" s="767" t="s">
        <v>601</v>
      </c>
      <c r="F8" s="767"/>
      <c r="G8" s="767"/>
      <c r="H8" s="767"/>
      <c r="I8" s="767"/>
      <c r="J8" s="767"/>
      <c r="K8" s="767"/>
      <c r="L8" s="767"/>
      <c r="M8" s="767"/>
      <c r="N8" s="767"/>
      <c r="O8" s="767"/>
      <c r="P8" s="767"/>
      <c r="Q8" s="761" t="s">
        <v>606</v>
      </c>
    </row>
    <row r="9" spans="2:17" ht="54" customHeight="1" thickBot="1">
      <c r="B9" s="764"/>
      <c r="C9" s="766"/>
      <c r="D9" s="764"/>
      <c r="E9" s="42" t="s">
        <v>196</v>
      </c>
      <c r="F9" s="43" t="s">
        <v>197</v>
      </c>
      <c r="G9" s="43" t="s">
        <v>198</v>
      </c>
      <c r="H9" s="43" t="s">
        <v>199</v>
      </c>
      <c r="I9" s="43" t="s">
        <v>200</v>
      </c>
      <c r="J9" s="43" t="s">
        <v>201</v>
      </c>
      <c r="K9" s="43" t="s">
        <v>202</v>
      </c>
      <c r="L9" s="43" t="s">
        <v>203</v>
      </c>
      <c r="M9" s="43" t="s">
        <v>204</v>
      </c>
      <c r="N9" s="43" t="s">
        <v>205</v>
      </c>
      <c r="O9" s="43" t="s">
        <v>206</v>
      </c>
      <c r="P9" s="44" t="s">
        <v>207</v>
      </c>
      <c r="Q9" s="762"/>
    </row>
    <row r="10" spans="2:17" ht="15">
      <c r="B10" s="45" t="s">
        <v>187</v>
      </c>
      <c r="C10" s="46"/>
      <c r="D10" s="47"/>
      <c r="E10" s="48"/>
      <c r="F10" s="49"/>
      <c r="G10" s="49"/>
      <c r="H10" s="49"/>
      <c r="I10" s="49"/>
      <c r="J10" s="49"/>
      <c r="K10" s="49"/>
      <c r="L10" s="49"/>
      <c r="M10" s="49"/>
      <c r="N10" s="49"/>
      <c r="O10" s="49"/>
      <c r="P10" s="50"/>
      <c r="Q10" s="47"/>
    </row>
    <row r="11" spans="2:17" ht="15">
      <c r="B11" s="51" t="s">
        <v>188</v>
      </c>
      <c r="C11" s="52"/>
      <c r="D11" s="53"/>
      <c r="E11" s="54"/>
      <c r="F11" s="55"/>
      <c r="G11" s="55"/>
      <c r="H11" s="55"/>
      <c r="I11" s="55"/>
      <c r="J11" s="55"/>
      <c r="K11" s="55"/>
      <c r="L11" s="55"/>
      <c r="M11" s="55"/>
      <c r="N11" s="55"/>
      <c r="O11" s="55"/>
      <c r="P11" s="56"/>
      <c r="Q11" s="53"/>
    </row>
    <row r="12" spans="2:17" ht="15">
      <c r="B12" s="51" t="s">
        <v>189</v>
      </c>
      <c r="C12" s="52"/>
      <c r="D12" s="53"/>
      <c r="E12" s="54"/>
      <c r="F12" s="55"/>
      <c r="G12" s="55"/>
      <c r="H12" s="55"/>
      <c r="I12" s="55"/>
      <c r="J12" s="55"/>
      <c r="K12" s="55"/>
      <c r="L12" s="55"/>
      <c r="M12" s="55"/>
      <c r="N12" s="55"/>
      <c r="O12" s="55"/>
      <c r="P12" s="56"/>
      <c r="Q12" s="53"/>
    </row>
    <row r="13" spans="2:17" ht="15">
      <c r="B13" s="51" t="s">
        <v>190</v>
      </c>
      <c r="C13" s="52"/>
      <c r="D13" s="53"/>
      <c r="E13" s="54"/>
      <c r="F13" s="55"/>
      <c r="G13" s="55"/>
      <c r="H13" s="55"/>
      <c r="I13" s="55"/>
      <c r="J13" s="55"/>
      <c r="K13" s="55"/>
      <c r="L13" s="55"/>
      <c r="M13" s="55"/>
      <c r="N13" s="55"/>
      <c r="O13" s="55"/>
      <c r="P13" s="56"/>
      <c r="Q13" s="53"/>
    </row>
    <row r="14" spans="2:17" ht="15">
      <c r="B14" s="51" t="s">
        <v>191</v>
      </c>
      <c r="C14" s="52"/>
      <c r="D14" s="53"/>
      <c r="E14" s="54"/>
      <c r="F14" s="55"/>
      <c r="G14" s="55"/>
      <c r="H14" s="55"/>
      <c r="I14" s="55"/>
      <c r="J14" s="55"/>
      <c r="K14" s="55"/>
      <c r="L14" s="55"/>
      <c r="M14" s="55"/>
      <c r="N14" s="55"/>
      <c r="O14" s="55"/>
      <c r="P14" s="56"/>
      <c r="Q14" s="53"/>
    </row>
    <row r="15" spans="2:17" ht="15">
      <c r="B15" s="51" t="s">
        <v>192</v>
      </c>
      <c r="C15" s="52"/>
      <c r="D15" s="53"/>
      <c r="E15" s="54"/>
      <c r="F15" s="55"/>
      <c r="G15" s="55"/>
      <c r="H15" s="55"/>
      <c r="I15" s="55"/>
      <c r="J15" s="55"/>
      <c r="K15" s="55"/>
      <c r="L15" s="55"/>
      <c r="M15" s="55"/>
      <c r="N15" s="55"/>
      <c r="O15" s="55"/>
      <c r="P15" s="56"/>
      <c r="Q15" s="53"/>
    </row>
    <row r="16" spans="2:17" ht="15">
      <c r="B16" s="51" t="s">
        <v>193</v>
      </c>
      <c r="C16" s="52"/>
      <c r="D16" s="53"/>
      <c r="E16" s="54"/>
      <c r="F16" s="55"/>
      <c r="G16" s="55"/>
      <c r="H16" s="55"/>
      <c r="I16" s="55"/>
      <c r="J16" s="55"/>
      <c r="K16" s="55"/>
      <c r="L16" s="55"/>
      <c r="M16" s="55"/>
      <c r="N16" s="55"/>
      <c r="O16" s="55"/>
      <c r="P16" s="56"/>
      <c r="Q16" s="53"/>
    </row>
    <row r="17" spans="2:17" ht="15">
      <c r="B17" s="51" t="s">
        <v>194</v>
      </c>
      <c r="C17" s="52"/>
      <c r="D17" s="53"/>
      <c r="E17" s="54"/>
      <c r="F17" s="55"/>
      <c r="G17" s="55"/>
      <c r="H17" s="55"/>
      <c r="I17" s="55"/>
      <c r="J17" s="55"/>
      <c r="K17" s="55"/>
      <c r="L17" s="55"/>
      <c r="M17" s="55"/>
      <c r="N17" s="55"/>
      <c r="O17" s="55"/>
      <c r="P17" s="56"/>
      <c r="Q17" s="53"/>
    </row>
    <row r="18" spans="2:17" ht="15">
      <c r="B18" s="51" t="s">
        <v>602</v>
      </c>
      <c r="C18" s="52"/>
      <c r="D18" s="53"/>
      <c r="E18" s="54"/>
      <c r="F18" s="55"/>
      <c r="G18" s="55"/>
      <c r="H18" s="55"/>
      <c r="I18" s="55"/>
      <c r="J18" s="55"/>
      <c r="K18" s="55"/>
      <c r="L18" s="55"/>
      <c r="M18" s="55"/>
      <c r="N18" s="55"/>
      <c r="O18" s="55"/>
      <c r="P18" s="56"/>
      <c r="Q18" s="53"/>
    </row>
    <row r="19" spans="2:17" ht="15">
      <c r="B19" s="51" t="s">
        <v>603</v>
      </c>
      <c r="C19" s="52"/>
      <c r="D19" s="53"/>
      <c r="E19" s="54"/>
      <c r="F19" s="55"/>
      <c r="G19" s="55"/>
      <c r="H19" s="55"/>
      <c r="I19" s="55"/>
      <c r="J19" s="55"/>
      <c r="K19" s="55"/>
      <c r="L19" s="55"/>
      <c r="M19" s="55"/>
      <c r="N19" s="55"/>
      <c r="O19" s="55"/>
      <c r="P19" s="56"/>
      <c r="Q19" s="53"/>
    </row>
    <row r="20" spans="2:17" ht="15.75" thickBot="1">
      <c r="B20" s="57"/>
      <c r="C20" s="58"/>
      <c r="D20" s="57"/>
      <c r="E20" s="59"/>
      <c r="F20" s="60"/>
      <c r="G20" s="60"/>
      <c r="H20" s="60"/>
      <c r="I20" s="60"/>
      <c r="J20" s="60"/>
      <c r="K20" s="60"/>
      <c r="L20" s="60"/>
      <c r="M20" s="60"/>
      <c r="N20" s="60"/>
      <c r="O20" s="60"/>
      <c r="P20" s="61"/>
      <c r="Q20" s="57"/>
    </row>
    <row r="24" spans="2:11" ht="15">
      <c r="B24" s="17" t="s">
        <v>942</v>
      </c>
      <c r="F24" s="17" t="s">
        <v>587</v>
      </c>
      <c r="K24" s="17" t="s">
        <v>605</v>
      </c>
    </row>
  </sheetData>
  <sheetProtection/>
  <mergeCells count="6">
    <mergeCell ref="Q8:Q9"/>
    <mergeCell ref="B6:P6"/>
    <mergeCell ref="B8:B9"/>
    <mergeCell ref="C8:C9"/>
    <mergeCell ref="D8:D9"/>
    <mergeCell ref="E8:P8"/>
  </mergeCells>
  <printOptions/>
  <pageMargins left="0" right="0" top="0" bottom="0" header="0" footer="0"/>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tabColor theme="9"/>
  </sheetPr>
  <dimension ref="B2:H47"/>
  <sheetViews>
    <sheetView zoomScalePageLayoutView="0" workbookViewId="0" topLeftCell="A22">
      <selection activeCell="B2" sqref="B2:G47"/>
    </sheetView>
  </sheetViews>
  <sheetFormatPr defaultColWidth="9.140625" defaultRowHeight="12.75"/>
  <cols>
    <col min="1" max="1" width="9.140625" style="6" customWidth="1"/>
    <col min="2" max="2" width="21.28125" style="6" customWidth="1"/>
    <col min="3" max="3" width="18.8515625" style="6" customWidth="1"/>
    <col min="4" max="4" width="18.57421875" style="6" customWidth="1"/>
    <col min="5" max="5" width="14.7109375" style="6" customWidth="1"/>
    <col min="6" max="6" width="14.28125" style="6" customWidth="1"/>
    <col min="7" max="7" width="24.421875" style="6" customWidth="1"/>
    <col min="8" max="16384" width="9.140625" style="6" customWidth="1"/>
  </cols>
  <sheetData>
    <row r="2" spans="2:8" ht="15.75">
      <c r="B2" s="768" t="s">
        <v>590</v>
      </c>
      <c r="C2" s="768"/>
      <c r="D2" s="8"/>
      <c r="E2" s="8"/>
      <c r="F2" s="8"/>
      <c r="G2" s="8"/>
      <c r="H2" s="8"/>
    </row>
    <row r="3" spans="2:8" ht="17.25" customHeight="1">
      <c r="B3" s="768" t="s">
        <v>591</v>
      </c>
      <c r="C3" s="768"/>
      <c r="D3" s="8"/>
      <c r="E3" s="8"/>
      <c r="F3" s="121"/>
      <c r="G3" s="8"/>
      <c r="H3" s="8"/>
    </row>
    <row r="4" spans="2:8" ht="15.75">
      <c r="B4" s="8"/>
      <c r="C4" s="8"/>
      <c r="D4" s="8"/>
      <c r="E4" s="8"/>
      <c r="F4" s="8"/>
      <c r="G4" s="8"/>
      <c r="H4" s="8"/>
    </row>
    <row r="5" spans="2:8" ht="15.75">
      <c r="B5" s="777" t="s">
        <v>577</v>
      </c>
      <c r="C5" s="777"/>
      <c r="D5" s="777"/>
      <c r="E5" s="777"/>
      <c r="F5" s="777"/>
      <c r="G5" s="121" t="s">
        <v>607</v>
      </c>
      <c r="H5" s="12"/>
    </row>
    <row r="6" s="8" customFormat="1" ht="15.75" thickBot="1">
      <c r="F6" s="16" t="s">
        <v>264</v>
      </c>
    </row>
    <row r="7" spans="2:7" s="8" customFormat="1" ht="15">
      <c r="B7" s="769" t="s">
        <v>687</v>
      </c>
      <c r="C7" s="771" t="s">
        <v>688</v>
      </c>
      <c r="D7" s="772"/>
      <c r="E7" s="772"/>
      <c r="F7" s="772"/>
      <c r="G7" s="773"/>
    </row>
    <row r="8" spans="2:7" s="8" customFormat="1" ht="15">
      <c r="B8" s="770"/>
      <c r="C8" s="774"/>
      <c r="D8" s="775"/>
      <c r="E8" s="775"/>
      <c r="F8" s="775"/>
      <c r="G8" s="776"/>
    </row>
    <row r="9" spans="2:8" s="13" customFormat="1" ht="63">
      <c r="B9" s="770"/>
      <c r="C9" s="123" t="s">
        <v>578</v>
      </c>
      <c r="D9" s="123" t="s">
        <v>689</v>
      </c>
      <c r="E9" s="123" t="s">
        <v>690</v>
      </c>
      <c r="F9" s="123" t="s">
        <v>691</v>
      </c>
      <c r="G9" s="124" t="s">
        <v>692</v>
      </c>
      <c r="H9" s="8"/>
    </row>
    <row r="10" spans="2:8" s="13" customFormat="1" ht="15.75">
      <c r="B10" s="122"/>
      <c r="C10" s="123">
        <v>1</v>
      </c>
      <c r="D10" s="123">
        <v>2</v>
      </c>
      <c r="E10" s="123">
        <v>3</v>
      </c>
      <c r="F10" s="123" t="s">
        <v>693</v>
      </c>
      <c r="G10" s="124">
        <v>5</v>
      </c>
      <c r="H10" s="8"/>
    </row>
    <row r="11" spans="2:8" s="13" customFormat="1" ht="15.75">
      <c r="B11" s="125" t="s">
        <v>694</v>
      </c>
      <c r="C11" s="126"/>
      <c r="D11" s="123"/>
      <c r="E11" s="66"/>
      <c r="F11" s="127"/>
      <c r="G11" s="128"/>
      <c r="H11" s="8"/>
    </row>
    <row r="12" spans="2:7" s="8" customFormat="1" ht="31.5">
      <c r="B12" s="129" t="s">
        <v>695</v>
      </c>
      <c r="C12" s="126"/>
      <c r="D12" s="123"/>
      <c r="E12" s="66"/>
      <c r="F12" s="123"/>
      <c r="G12" s="128"/>
    </row>
    <row r="13" spans="2:7" s="8" customFormat="1" ht="16.5" thickBot="1">
      <c r="B13" s="130" t="s">
        <v>575</v>
      </c>
      <c r="C13" s="131"/>
      <c r="D13" s="132"/>
      <c r="E13" s="133"/>
      <c r="F13" s="132"/>
      <c r="G13" s="134"/>
    </row>
    <row r="14" spans="2:7" s="8" customFormat="1" ht="16.5" thickBot="1">
      <c r="B14" s="135"/>
      <c r="C14" s="136"/>
      <c r="D14" s="137"/>
      <c r="E14" s="138"/>
      <c r="F14" s="138"/>
      <c r="G14" s="6"/>
    </row>
    <row r="15" spans="2:7" s="8" customFormat="1" ht="15.75">
      <c r="B15" s="779" t="s">
        <v>943</v>
      </c>
      <c r="C15" s="780"/>
      <c r="D15" s="780"/>
      <c r="E15" s="780"/>
      <c r="F15" s="780"/>
      <c r="G15" s="781"/>
    </row>
    <row r="16" spans="2:7" s="8" customFormat="1" ht="15.75">
      <c r="B16" s="139"/>
      <c r="C16" s="123" t="s">
        <v>583</v>
      </c>
      <c r="D16" s="123" t="s">
        <v>696</v>
      </c>
      <c r="E16" s="123" t="s">
        <v>697</v>
      </c>
      <c r="F16" s="123" t="s">
        <v>698</v>
      </c>
      <c r="G16" s="140" t="s">
        <v>650</v>
      </c>
    </row>
    <row r="17" spans="2:7" s="8" customFormat="1" ht="15.75">
      <c r="B17" s="125" t="s">
        <v>694</v>
      </c>
      <c r="C17" s="127"/>
      <c r="D17" s="127"/>
      <c r="E17" s="127"/>
      <c r="F17" s="127"/>
      <c r="G17" s="141"/>
    </row>
    <row r="18" spans="2:7" s="8" customFormat="1" ht="32.25" thickBot="1">
      <c r="B18" s="130" t="s">
        <v>695</v>
      </c>
      <c r="C18" s="133"/>
      <c r="D18" s="133"/>
      <c r="E18" s="133"/>
      <c r="F18" s="133"/>
      <c r="G18" s="134"/>
    </row>
    <row r="19" spans="2:7" s="8" customFormat="1" ht="16.5" thickBot="1">
      <c r="B19" s="6"/>
      <c r="C19" s="6"/>
      <c r="D19" s="6"/>
      <c r="E19" s="6"/>
      <c r="F19" s="6"/>
      <c r="G19" s="6"/>
    </row>
    <row r="20" spans="2:7" s="8" customFormat="1" ht="15.75">
      <c r="B20" s="779" t="s">
        <v>583</v>
      </c>
      <c r="C20" s="780"/>
      <c r="D20" s="780"/>
      <c r="E20" s="780"/>
      <c r="F20" s="780"/>
      <c r="G20" s="781"/>
    </row>
    <row r="21" spans="2:8" ht="47.25">
      <c r="B21" s="125" t="s">
        <v>687</v>
      </c>
      <c r="C21" s="123" t="s">
        <v>578</v>
      </c>
      <c r="D21" s="123" t="s">
        <v>689</v>
      </c>
      <c r="E21" s="123" t="s">
        <v>690</v>
      </c>
      <c r="F21" s="123" t="s">
        <v>691</v>
      </c>
      <c r="G21" s="124" t="s">
        <v>699</v>
      </c>
      <c r="H21" s="8"/>
    </row>
    <row r="22" spans="2:8" ht="15.75">
      <c r="B22" s="778" t="s">
        <v>694</v>
      </c>
      <c r="C22" s="123">
        <v>1</v>
      </c>
      <c r="D22" s="123">
        <v>2</v>
      </c>
      <c r="E22" s="123">
        <v>3</v>
      </c>
      <c r="F22" s="123" t="s">
        <v>693</v>
      </c>
      <c r="G22" s="124">
        <v>5</v>
      </c>
      <c r="H22" s="8"/>
    </row>
    <row r="23" spans="2:8" ht="15.75">
      <c r="B23" s="778"/>
      <c r="C23" s="123"/>
      <c r="D23" s="123"/>
      <c r="E23" s="123"/>
      <c r="F23" s="123"/>
      <c r="G23" s="141"/>
      <c r="H23" s="8"/>
    </row>
    <row r="24" spans="2:8" ht="32.25" thickBot="1">
      <c r="B24" s="130" t="s">
        <v>695</v>
      </c>
      <c r="C24" s="133"/>
      <c r="D24" s="133"/>
      <c r="E24" s="133"/>
      <c r="F24" s="133"/>
      <c r="G24" s="134"/>
      <c r="H24" s="8"/>
    </row>
    <row r="25" ht="16.5" thickBot="1">
      <c r="H25" s="8"/>
    </row>
    <row r="26" spans="2:8" ht="15.75">
      <c r="B26" s="779" t="s">
        <v>696</v>
      </c>
      <c r="C26" s="780"/>
      <c r="D26" s="780"/>
      <c r="E26" s="780"/>
      <c r="F26" s="780"/>
      <c r="G26" s="781"/>
      <c r="H26" s="8"/>
    </row>
    <row r="27" spans="2:8" ht="47.25">
      <c r="B27" s="139" t="s">
        <v>687</v>
      </c>
      <c r="C27" s="123" t="s">
        <v>578</v>
      </c>
      <c r="D27" s="123" t="s">
        <v>689</v>
      </c>
      <c r="E27" s="123" t="s">
        <v>690</v>
      </c>
      <c r="F27" s="123" t="s">
        <v>691</v>
      </c>
      <c r="G27" s="124" t="s">
        <v>700</v>
      </c>
      <c r="H27" s="8"/>
    </row>
    <row r="28" spans="2:8" ht="15.75">
      <c r="B28" s="778" t="s">
        <v>694</v>
      </c>
      <c r="C28" s="123">
        <v>1</v>
      </c>
      <c r="D28" s="123">
        <v>2</v>
      </c>
      <c r="E28" s="123">
        <v>3</v>
      </c>
      <c r="F28" s="123" t="s">
        <v>693</v>
      </c>
      <c r="G28" s="124">
        <v>5</v>
      </c>
      <c r="H28" s="8"/>
    </row>
    <row r="29" spans="2:8" ht="15.75">
      <c r="B29" s="778"/>
      <c r="C29" s="123"/>
      <c r="D29" s="123"/>
      <c r="E29" s="123"/>
      <c r="F29" s="123"/>
      <c r="G29" s="141"/>
      <c r="H29" s="8"/>
    </row>
    <row r="30" spans="2:8" ht="32.25" thickBot="1">
      <c r="B30" s="130" t="s">
        <v>695</v>
      </c>
      <c r="C30" s="133"/>
      <c r="D30" s="133"/>
      <c r="E30" s="133"/>
      <c r="F30" s="133"/>
      <c r="G30" s="134"/>
      <c r="H30" s="8"/>
    </row>
    <row r="31" ht="16.5" thickBot="1">
      <c r="H31" s="8"/>
    </row>
    <row r="32" spans="2:8" ht="15.75">
      <c r="B32" s="779" t="s">
        <v>697</v>
      </c>
      <c r="C32" s="780"/>
      <c r="D32" s="780"/>
      <c r="E32" s="780"/>
      <c r="F32" s="780"/>
      <c r="G32" s="781"/>
      <c r="H32" s="8"/>
    </row>
    <row r="33" spans="2:8" ht="47.25">
      <c r="B33" s="139"/>
      <c r="C33" s="123" t="s">
        <v>578</v>
      </c>
      <c r="D33" s="123" t="s">
        <v>689</v>
      </c>
      <c r="E33" s="123" t="s">
        <v>690</v>
      </c>
      <c r="F33" s="123" t="s">
        <v>691</v>
      </c>
      <c r="G33" s="124" t="s">
        <v>701</v>
      </c>
      <c r="H33" s="8"/>
    </row>
    <row r="34" spans="2:8" ht="15.75">
      <c r="B34" s="778" t="s">
        <v>694</v>
      </c>
      <c r="C34" s="123">
        <v>1</v>
      </c>
      <c r="D34" s="123">
        <v>2</v>
      </c>
      <c r="E34" s="123">
        <v>3</v>
      </c>
      <c r="F34" s="123" t="s">
        <v>693</v>
      </c>
      <c r="G34" s="124">
        <v>5</v>
      </c>
      <c r="H34" s="8"/>
    </row>
    <row r="35" spans="2:8" ht="15.75">
      <c r="B35" s="778"/>
      <c r="C35" s="123"/>
      <c r="D35" s="123"/>
      <c r="E35" s="123"/>
      <c r="F35" s="123"/>
      <c r="G35" s="141"/>
      <c r="H35" s="8"/>
    </row>
    <row r="36" spans="2:8" ht="32.25" thickBot="1">
      <c r="B36" s="130" t="s">
        <v>702</v>
      </c>
      <c r="C36" s="133"/>
      <c r="D36" s="133"/>
      <c r="E36" s="133"/>
      <c r="F36" s="133"/>
      <c r="G36" s="134"/>
      <c r="H36" s="8"/>
    </row>
    <row r="37" ht="16.5" thickBot="1">
      <c r="H37" s="8"/>
    </row>
    <row r="38" spans="2:8" ht="15.75">
      <c r="B38" s="779" t="s">
        <v>698</v>
      </c>
      <c r="C38" s="780"/>
      <c r="D38" s="780"/>
      <c r="E38" s="780"/>
      <c r="F38" s="780"/>
      <c r="G38" s="781"/>
      <c r="H38" s="8"/>
    </row>
    <row r="39" spans="2:8" ht="47.25">
      <c r="B39" s="139" t="s">
        <v>687</v>
      </c>
      <c r="C39" s="123" t="s">
        <v>578</v>
      </c>
      <c r="D39" s="123" t="s">
        <v>689</v>
      </c>
      <c r="E39" s="123" t="s">
        <v>690</v>
      </c>
      <c r="F39" s="123" t="s">
        <v>691</v>
      </c>
      <c r="G39" s="124" t="s">
        <v>703</v>
      </c>
      <c r="H39" s="8"/>
    </row>
    <row r="40" spans="2:8" ht="15.75">
      <c r="B40" s="778" t="s">
        <v>694</v>
      </c>
      <c r="C40" s="123">
        <v>1</v>
      </c>
      <c r="D40" s="123">
        <v>2</v>
      </c>
      <c r="E40" s="123">
        <v>3</v>
      </c>
      <c r="F40" s="123" t="s">
        <v>693</v>
      </c>
      <c r="G40" s="142"/>
      <c r="H40" s="8"/>
    </row>
    <row r="41" spans="2:8" ht="15.75">
      <c r="B41" s="778"/>
      <c r="C41" s="123"/>
      <c r="D41" s="123"/>
      <c r="E41" s="123"/>
      <c r="F41" s="123"/>
      <c r="G41" s="141"/>
      <c r="H41" s="8"/>
    </row>
    <row r="42" spans="2:8" ht="32.25" thickBot="1">
      <c r="B42" s="130" t="s">
        <v>695</v>
      </c>
      <c r="C42" s="133"/>
      <c r="D42" s="133"/>
      <c r="E42" s="133"/>
      <c r="F42" s="133"/>
      <c r="G42" s="134"/>
      <c r="H42" s="8"/>
    </row>
    <row r="43" spans="2:8" ht="15.75">
      <c r="B43" s="782" t="s">
        <v>704</v>
      </c>
      <c r="C43" s="782"/>
      <c r="D43" s="782"/>
      <c r="E43" s="782"/>
      <c r="F43" s="782"/>
      <c r="G43" s="782"/>
      <c r="H43" s="8"/>
    </row>
    <row r="44" spans="2:8" ht="15.75">
      <c r="B44" s="143"/>
      <c r="H44" s="8"/>
    </row>
    <row r="45" spans="2:8" ht="15.75">
      <c r="B45" s="6" t="s">
        <v>937</v>
      </c>
      <c r="F45" s="143" t="s">
        <v>705</v>
      </c>
      <c r="G45" s="143"/>
      <c r="H45" s="8"/>
    </row>
    <row r="46" spans="5:8" ht="15.75">
      <c r="E46" s="144" t="s">
        <v>587</v>
      </c>
      <c r="H46" s="8"/>
    </row>
    <row r="47" ht="15.75">
      <c r="H47" s="8"/>
    </row>
  </sheetData>
  <sheetProtection/>
  <mergeCells count="15">
    <mergeCell ref="B38:G38"/>
    <mergeCell ref="B40:B41"/>
    <mergeCell ref="B43:G43"/>
    <mergeCell ref="B15:G15"/>
    <mergeCell ref="B20:G20"/>
    <mergeCell ref="B22:B23"/>
    <mergeCell ref="B26:G26"/>
    <mergeCell ref="B28:B29"/>
    <mergeCell ref="B32:G32"/>
    <mergeCell ref="B2:C2"/>
    <mergeCell ref="B3:C3"/>
    <mergeCell ref="B7:B9"/>
    <mergeCell ref="C7:G8"/>
    <mergeCell ref="B5:F5"/>
    <mergeCell ref="B34:B35"/>
  </mergeCells>
  <printOptions/>
  <pageMargins left="0" right="0" top="0" bottom="0" header="0" footer="0"/>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sheetPr>
    <tabColor theme="0"/>
  </sheetPr>
  <dimension ref="A2:P35"/>
  <sheetViews>
    <sheetView zoomScalePageLayoutView="0" workbookViewId="0" topLeftCell="A1">
      <selection activeCell="B2" sqref="B2:K36"/>
    </sheetView>
  </sheetViews>
  <sheetFormatPr defaultColWidth="9.140625" defaultRowHeight="12.75"/>
  <cols>
    <col min="1" max="1" width="5.57421875" style="8" customWidth="1"/>
    <col min="2" max="2" width="9.140625" style="8" customWidth="1"/>
    <col min="3" max="3" width="27.7109375" style="8" customWidth="1"/>
    <col min="4" max="4" width="13.421875" style="8" customWidth="1"/>
    <col min="5" max="6" width="13.8515625" style="8" customWidth="1"/>
    <col min="7" max="7" width="13.140625" style="8" customWidth="1"/>
    <col min="8" max="8" width="13.00390625" style="8" customWidth="1"/>
    <col min="9" max="9" width="14.28125" style="8" customWidth="1"/>
    <col min="10" max="10" width="17.00390625" style="8" customWidth="1"/>
    <col min="11" max="11" width="17.28125" style="8" customWidth="1"/>
    <col min="12" max="12" width="33.00390625" style="1" customWidth="1"/>
    <col min="13" max="13" width="29.8515625" style="1" customWidth="1"/>
    <col min="14" max="14" width="34.28125" style="1" customWidth="1"/>
    <col min="15" max="15" width="27.140625" style="1" customWidth="1"/>
    <col min="16" max="16" width="36.8515625" style="1" customWidth="1"/>
    <col min="17" max="16384" width="9.140625" style="1" customWidth="1"/>
  </cols>
  <sheetData>
    <row r="2" spans="1:11" s="4" customFormat="1" ht="15.75">
      <c r="A2" s="11"/>
      <c r="B2" s="783" t="s">
        <v>590</v>
      </c>
      <c r="C2" s="783"/>
      <c r="D2" s="783"/>
      <c r="E2" s="11"/>
      <c r="F2" s="11"/>
      <c r="G2" s="11"/>
      <c r="H2" s="11"/>
      <c r="I2" s="11"/>
      <c r="J2" s="11"/>
      <c r="K2" s="11"/>
    </row>
    <row r="3" spans="1:11" s="4" customFormat="1" ht="15.75">
      <c r="A3" s="11"/>
      <c r="B3" s="783" t="s">
        <v>711</v>
      </c>
      <c r="C3" s="783"/>
      <c r="D3" s="783"/>
      <c r="E3" s="11"/>
      <c r="F3" s="11"/>
      <c r="G3" s="11"/>
      <c r="H3" s="11"/>
      <c r="I3" s="11"/>
      <c r="J3" s="11"/>
      <c r="K3" s="11"/>
    </row>
    <row r="4" spans="3:16" ht="15.75">
      <c r="C4" s="41"/>
      <c r="D4" s="41"/>
      <c r="E4" s="41"/>
      <c r="F4" s="41"/>
      <c r="G4" s="41"/>
      <c r="H4" s="41"/>
      <c r="I4" s="41"/>
      <c r="J4" s="41"/>
      <c r="K4" s="41"/>
      <c r="L4" s="3"/>
      <c r="M4" s="3"/>
      <c r="N4" s="3"/>
      <c r="O4" s="3"/>
      <c r="P4" s="3"/>
    </row>
    <row r="5" spans="3:16" ht="15.75">
      <c r="C5" s="41"/>
      <c r="D5" s="41"/>
      <c r="E5" s="41"/>
      <c r="F5" s="41"/>
      <c r="G5" s="41"/>
      <c r="H5" s="41"/>
      <c r="I5" s="41"/>
      <c r="J5" s="41"/>
      <c r="K5" s="41"/>
      <c r="L5" s="3"/>
      <c r="M5" s="3"/>
      <c r="N5" s="3"/>
      <c r="O5" s="3"/>
      <c r="P5" s="3"/>
    </row>
    <row r="6" spans="2:16" ht="15.75">
      <c r="B6" s="790" t="s">
        <v>164</v>
      </c>
      <c r="C6" s="790"/>
      <c r="D6" s="790"/>
      <c r="E6" s="790"/>
      <c r="F6" s="790"/>
      <c r="G6" s="790"/>
      <c r="H6" s="790"/>
      <c r="I6" s="146" t="s">
        <v>709</v>
      </c>
      <c r="J6" s="96"/>
      <c r="K6" s="96"/>
      <c r="L6" s="3"/>
      <c r="M6" s="3"/>
      <c r="N6" s="3"/>
      <c r="O6" s="3"/>
      <c r="P6" s="3"/>
    </row>
    <row r="7" spans="2:16" ht="16.5" thickBot="1">
      <c r="B7" s="72"/>
      <c r="C7" s="97"/>
      <c r="D7" s="97"/>
      <c r="E7" s="72"/>
      <c r="F7" s="72"/>
      <c r="G7" s="97"/>
      <c r="H7" s="98" t="s">
        <v>264</v>
      </c>
      <c r="I7" s="98"/>
      <c r="J7" s="72"/>
      <c r="K7" s="97"/>
      <c r="L7" s="3"/>
      <c r="M7" s="3"/>
      <c r="N7" s="3"/>
      <c r="O7" s="3"/>
      <c r="P7" s="3"/>
    </row>
    <row r="8" spans="2:16" ht="16.5" thickBot="1">
      <c r="B8" s="784" t="s">
        <v>265</v>
      </c>
      <c r="C8" s="786" t="s">
        <v>165</v>
      </c>
      <c r="D8" s="788" t="s">
        <v>519</v>
      </c>
      <c r="E8" s="788" t="s">
        <v>640</v>
      </c>
      <c r="F8" s="788" t="s">
        <v>789</v>
      </c>
      <c r="G8" s="794" t="s">
        <v>790</v>
      </c>
      <c r="H8" s="796" t="s">
        <v>697</v>
      </c>
      <c r="I8" s="797"/>
      <c r="J8" s="798"/>
      <c r="K8" s="99"/>
      <c r="L8" s="3"/>
      <c r="M8" s="3"/>
      <c r="N8" s="3"/>
      <c r="O8" s="3"/>
      <c r="P8" s="3"/>
    </row>
    <row r="9" spans="2:16" ht="16.5" thickBot="1">
      <c r="B9" s="785"/>
      <c r="C9" s="787"/>
      <c r="D9" s="789"/>
      <c r="E9" s="789"/>
      <c r="F9" s="789"/>
      <c r="G9" s="795"/>
      <c r="H9" s="71" t="s">
        <v>638</v>
      </c>
      <c r="I9" s="18" t="s">
        <v>641</v>
      </c>
      <c r="J9" s="798"/>
      <c r="K9" s="100"/>
      <c r="L9" s="3"/>
      <c r="M9" s="3"/>
      <c r="N9" s="3"/>
      <c r="O9" s="3"/>
      <c r="P9" s="3"/>
    </row>
    <row r="10" spans="2:16" ht="15.75">
      <c r="B10" s="153" t="s">
        <v>187</v>
      </c>
      <c r="C10" s="76" t="s">
        <v>166</v>
      </c>
      <c r="D10" s="101">
        <v>0</v>
      </c>
      <c r="E10" s="102">
        <v>0</v>
      </c>
      <c r="F10" s="102">
        <v>0</v>
      </c>
      <c r="G10" s="102">
        <v>0</v>
      </c>
      <c r="H10" s="630">
        <v>0</v>
      </c>
      <c r="I10" s="319">
        <v>0</v>
      </c>
      <c r="J10" s="103"/>
      <c r="K10" s="103"/>
      <c r="L10" s="3"/>
      <c r="M10" s="3"/>
      <c r="N10" s="3"/>
      <c r="O10" s="3"/>
      <c r="P10" s="3"/>
    </row>
    <row r="11" spans="2:16" ht="15.75">
      <c r="B11" s="153" t="s">
        <v>188</v>
      </c>
      <c r="C11" s="76" t="s">
        <v>661</v>
      </c>
      <c r="D11" s="101">
        <v>668175</v>
      </c>
      <c r="E11" s="102">
        <v>325000</v>
      </c>
      <c r="F11" s="102">
        <v>0</v>
      </c>
      <c r="G11" s="102">
        <v>0</v>
      </c>
      <c r="H11" s="631">
        <v>0</v>
      </c>
      <c r="I11" s="319">
        <v>0</v>
      </c>
      <c r="J11" s="103"/>
      <c r="K11" s="103"/>
      <c r="L11" s="3"/>
      <c r="M11" s="3"/>
      <c r="N11" s="3"/>
      <c r="O11" s="3"/>
      <c r="P11" s="3"/>
    </row>
    <row r="12" spans="2:16" ht="15.75">
      <c r="B12" s="153" t="s">
        <v>189</v>
      </c>
      <c r="C12" s="76" t="s">
        <v>383</v>
      </c>
      <c r="D12" s="101">
        <v>0</v>
      </c>
      <c r="E12" s="102">
        <v>0</v>
      </c>
      <c r="F12" s="102">
        <v>0</v>
      </c>
      <c r="G12" s="102">
        <v>0</v>
      </c>
      <c r="H12" s="631">
        <v>0</v>
      </c>
      <c r="I12" s="319">
        <v>0</v>
      </c>
      <c r="J12" s="103"/>
      <c r="K12" s="103"/>
      <c r="L12" s="3"/>
      <c r="M12" s="3"/>
      <c r="N12" s="3"/>
      <c r="O12" s="3"/>
      <c r="P12" s="3"/>
    </row>
    <row r="13" spans="2:16" ht="15.75">
      <c r="B13" s="153" t="s">
        <v>190</v>
      </c>
      <c r="C13" s="76" t="s">
        <v>384</v>
      </c>
      <c r="D13" s="101">
        <v>0</v>
      </c>
      <c r="E13" s="102">
        <v>0</v>
      </c>
      <c r="F13" s="102">
        <v>0</v>
      </c>
      <c r="G13" s="102">
        <v>0</v>
      </c>
      <c r="H13" s="631">
        <v>0</v>
      </c>
      <c r="I13" s="319">
        <v>0</v>
      </c>
      <c r="J13" s="103"/>
      <c r="K13" s="103"/>
      <c r="L13" s="3"/>
      <c r="M13" s="3"/>
      <c r="N13" s="3"/>
      <c r="O13" s="3"/>
      <c r="P13" s="3"/>
    </row>
    <row r="14" spans="2:16" ht="15.75">
      <c r="B14" s="153" t="s">
        <v>191</v>
      </c>
      <c r="C14" s="76" t="s">
        <v>662</v>
      </c>
      <c r="D14" s="101">
        <v>2590343</v>
      </c>
      <c r="E14" s="102">
        <v>3397452</v>
      </c>
      <c r="F14" s="102">
        <v>3212562</v>
      </c>
      <c r="G14" s="102">
        <v>3000000</v>
      </c>
      <c r="H14" s="631">
        <v>2135264</v>
      </c>
      <c r="I14" s="319">
        <v>2565091</v>
      </c>
      <c r="J14" s="103"/>
      <c r="K14" s="103"/>
      <c r="L14" s="3"/>
      <c r="M14" s="3"/>
      <c r="N14" s="3"/>
      <c r="O14" s="3"/>
      <c r="P14" s="3"/>
    </row>
    <row r="15" spans="2:16" ht="15.75">
      <c r="B15" s="153" t="s">
        <v>192</v>
      </c>
      <c r="C15" s="76" t="s">
        <v>663</v>
      </c>
      <c r="D15" s="101">
        <v>0</v>
      </c>
      <c r="E15" s="102">
        <v>0</v>
      </c>
      <c r="F15" s="102">
        <v>0</v>
      </c>
      <c r="G15" s="102">
        <v>0</v>
      </c>
      <c r="H15" s="631">
        <v>0</v>
      </c>
      <c r="I15" s="319">
        <v>0</v>
      </c>
      <c r="J15" s="103"/>
      <c r="K15" s="103"/>
      <c r="L15" s="3"/>
      <c r="M15" s="3"/>
      <c r="N15" s="3"/>
      <c r="O15" s="3"/>
      <c r="P15" s="3"/>
    </row>
    <row r="16" spans="2:16" ht="16.5" thickBot="1">
      <c r="B16" s="154" t="s">
        <v>193</v>
      </c>
      <c r="C16" s="155" t="s">
        <v>576</v>
      </c>
      <c r="D16" s="156">
        <v>0</v>
      </c>
      <c r="E16" s="157">
        <v>0</v>
      </c>
      <c r="F16" s="157">
        <v>0</v>
      </c>
      <c r="G16" s="157">
        <v>0</v>
      </c>
      <c r="H16" s="632">
        <v>0</v>
      </c>
      <c r="I16" s="320">
        <v>0</v>
      </c>
      <c r="J16" s="103"/>
      <c r="K16" s="103"/>
      <c r="L16" s="3"/>
      <c r="M16" s="3"/>
      <c r="N16" s="3"/>
      <c r="O16" s="3"/>
      <c r="P16" s="3"/>
    </row>
    <row r="17" spans="2:16" ht="15.75">
      <c r="B17" s="72"/>
      <c r="C17" s="72"/>
      <c r="D17" s="72"/>
      <c r="E17" s="72"/>
      <c r="F17" s="72"/>
      <c r="G17" s="72"/>
      <c r="H17" s="72"/>
      <c r="I17" s="72"/>
      <c r="J17" s="72"/>
      <c r="K17" s="72"/>
      <c r="L17" s="3"/>
      <c r="M17" s="3"/>
      <c r="N17" s="3"/>
      <c r="O17" s="3"/>
      <c r="P17" s="3"/>
    </row>
    <row r="18" spans="2:16" ht="15.75" customHeight="1">
      <c r="B18" s="791" t="s">
        <v>566</v>
      </c>
      <c r="C18" s="787" t="s">
        <v>166</v>
      </c>
      <c r="D18" s="787"/>
      <c r="E18" s="787"/>
      <c r="F18" s="787" t="s">
        <v>661</v>
      </c>
      <c r="G18" s="787"/>
      <c r="H18" s="787"/>
      <c r="I18" s="330"/>
      <c r="J18" s="330" t="s">
        <v>383</v>
      </c>
      <c r="K18" s="330"/>
      <c r="L18" s="3"/>
      <c r="M18" s="3"/>
      <c r="N18" s="3"/>
      <c r="O18" s="3"/>
      <c r="P18" s="3"/>
    </row>
    <row r="19" spans="2:16" ht="15.75">
      <c r="B19" s="792"/>
      <c r="C19" s="77">
        <v>1</v>
      </c>
      <c r="D19" s="77">
        <v>2</v>
      </c>
      <c r="E19" s="77">
        <v>3</v>
      </c>
      <c r="F19" s="77">
        <v>4</v>
      </c>
      <c r="G19" s="77">
        <v>5</v>
      </c>
      <c r="H19" s="77">
        <v>6</v>
      </c>
      <c r="I19" s="77">
        <v>7</v>
      </c>
      <c r="J19" s="77">
        <v>8</v>
      </c>
      <c r="K19" s="77">
        <v>9</v>
      </c>
      <c r="L19" s="3"/>
      <c r="M19" s="3"/>
      <c r="N19" s="3"/>
      <c r="O19" s="3"/>
      <c r="P19" s="3"/>
    </row>
    <row r="20" spans="2:16" ht="15.75">
      <c r="B20" s="793"/>
      <c r="C20" s="104" t="s">
        <v>664</v>
      </c>
      <c r="D20" s="104" t="s">
        <v>665</v>
      </c>
      <c r="E20" s="104" t="s">
        <v>145</v>
      </c>
      <c r="F20" s="104" t="s">
        <v>664</v>
      </c>
      <c r="G20" s="104" t="s">
        <v>665</v>
      </c>
      <c r="H20" s="104" t="s">
        <v>145</v>
      </c>
      <c r="I20" s="104" t="s">
        <v>664</v>
      </c>
      <c r="J20" s="104" t="s">
        <v>665</v>
      </c>
      <c r="K20" s="104" t="s">
        <v>145</v>
      </c>
      <c r="L20" s="3"/>
      <c r="M20" s="3"/>
      <c r="N20" s="3"/>
      <c r="O20" s="3"/>
      <c r="P20" s="3"/>
    </row>
    <row r="21" spans="2:16" ht="15.75">
      <c r="B21" s="105">
        <v>1</v>
      </c>
      <c r="C21" s="106"/>
      <c r="D21" s="106"/>
      <c r="E21" s="106"/>
      <c r="F21" s="107"/>
      <c r="G21" s="107"/>
      <c r="H21" s="106"/>
      <c r="I21" s="106"/>
      <c r="J21" s="106"/>
      <c r="K21" s="106"/>
      <c r="L21" s="3"/>
      <c r="M21" s="3"/>
      <c r="N21" s="3"/>
      <c r="O21" s="3"/>
      <c r="P21" s="3"/>
    </row>
    <row r="22" spans="2:16" ht="15.75">
      <c r="B22" s="105">
        <v>2</v>
      </c>
      <c r="C22" s="106"/>
      <c r="D22" s="106"/>
      <c r="E22" s="106"/>
      <c r="F22" s="106"/>
      <c r="G22" s="106"/>
      <c r="H22" s="106"/>
      <c r="I22" s="106"/>
      <c r="J22" s="106"/>
      <c r="K22" s="106"/>
      <c r="L22" s="3"/>
      <c r="M22" s="3"/>
      <c r="N22" s="3"/>
      <c r="O22" s="3"/>
      <c r="P22" s="3"/>
    </row>
    <row r="23" spans="2:16" ht="15.75">
      <c r="B23" s="105">
        <v>3</v>
      </c>
      <c r="C23" s="106"/>
      <c r="D23" s="106"/>
      <c r="E23" s="106"/>
      <c r="F23" s="106"/>
      <c r="G23" s="106"/>
      <c r="H23" s="106"/>
      <c r="I23" s="106"/>
      <c r="J23" s="106"/>
      <c r="K23" s="106"/>
      <c r="L23" s="3"/>
      <c r="M23" s="3"/>
      <c r="N23" s="3"/>
      <c r="O23" s="3"/>
      <c r="P23" s="3"/>
    </row>
    <row r="24" spans="2:16" ht="15.75">
      <c r="B24" s="105">
        <v>4</v>
      </c>
      <c r="C24" s="106"/>
      <c r="D24" s="106"/>
      <c r="E24" s="106"/>
      <c r="F24" s="106"/>
      <c r="G24" s="106"/>
      <c r="H24" s="106"/>
      <c r="I24" s="106"/>
      <c r="J24" s="106"/>
      <c r="K24" s="106"/>
      <c r="L24" s="3"/>
      <c r="M24" s="3"/>
      <c r="N24" s="3"/>
      <c r="O24" s="3"/>
      <c r="P24" s="3"/>
    </row>
    <row r="25" spans="2:16" ht="15.75">
      <c r="B25" s="105">
        <v>5</v>
      </c>
      <c r="C25" s="106"/>
      <c r="D25" s="106"/>
      <c r="E25" s="106"/>
      <c r="F25" s="106"/>
      <c r="G25" s="106"/>
      <c r="H25" s="106"/>
      <c r="I25" s="106"/>
      <c r="J25" s="106"/>
      <c r="K25" s="106"/>
      <c r="L25" s="3"/>
      <c r="M25" s="3"/>
      <c r="N25" s="3"/>
      <c r="O25" s="3"/>
      <c r="P25" s="3"/>
    </row>
    <row r="26" spans="2:16" ht="15.75">
      <c r="B26" s="105">
        <v>6</v>
      </c>
      <c r="C26" s="106"/>
      <c r="D26" s="106"/>
      <c r="E26" s="106"/>
      <c r="F26" s="106"/>
      <c r="G26" s="106"/>
      <c r="H26" s="106"/>
      <c r="I26" s="106"/>
      <c r="J26" s="106"/>
      <c r="K26" s="106"/>
      <c r="L26" s="3"/>
      <c r="M26" s="3"/>
      <c r="N26" s="3"/>
      <c r="O26" s="3"/>
      <c r="P26" s="3"/>
    </row>
    <row r="27" spans="2:16" ht="15.75">
      <c r="B27" s="105">
        <v>7</v>
      </c>
      <c r="C27" s="106"/>
      <c r="D27" s="106"/>
      <c r="E27" s="106"/>
      <c r="F27" s="106"/>
      <c r="G27" s="106"/>
      <c r="H27" s="106"/>
      <c r="I27" s="106"/>
      <c r="J27" s="106"/>
      <c r="K27" s="106"/>
      <c r="L27" s="3"/>
      <c r="M27" s="3"/>
      <c r="N27" s="3"/>
      <c r="O27" s="3"/>
      <c r="P27" s="3"/>
    </row>
    <row r="28" spans="2:16" ht="15.75">
      <c r="B28" s="105">
        <v>8</v>
      </c>
      <c r="C28" s="106"/>
      <c r="D28" s="106"/>
      <c r="E28" s="106"/>
      <c r="F28" s="106"/>
      <c r="G28" s="106"/>
      <c r="H28" s="106"/>
      <c r="I28" s="106"/>
      <c r="J28" s="106"/>
      <c r="K28" s="106"/>
      <c r="L28" s="3"/>
      <c r="M28" s="3"/>
      <c r="N28" s="3"/>
      <c r="O28" s="3"/>
      <c r="P28" s="3"/>
    </row>
    <row r="29" spans="2:16" ht="15.75">
      <c r="B29" s="105">
        <v>9</v>
      </c>
      <c r="C29" s="106"/>
      <c r="D29" s="106"/>
      <c r="E29" s="106"/>
      <c r="F29" s="106"/>
      <c r="G29" s="106"/>
      <c r="H29" s="106"/>
      <c r="I29" s="106"/>
      <c r="J29" s="106"/>
      <c r="K29" s="106"/>
      <c r="L29" s="3"/>
      <c r="M29" s="3"/>
      <c r="N29" s="3"/>
      <c r="O29" s="3"/>
      <c r="P29" s="3"/>
    </row>
    <row r="30" spans="2:16" ht="15.75">
      <c r="B30" s="105">
        <v>10</v>
      </c>
      <c r="C30" s="106"/>
      <c r="D30" s="106"/>
      <c r="E30" s="106"/>
      <c r="F30" s="106"/>
      <c r="G30" s="106"/>
      <c r="H30" s="106"/>
      <c r="I30" s="106"/>
      <c r="J30" s="106"/>
      <c r="K30" s="106"/>
      <c r="L30" s="3"/>
      <c r="M30" s="3"/>
      <c r="N30" s="3"/>
      <c r="O30" s="3"/>
      <c r="P30" s="3"/>
    </row>
    <row r="31" spans="3:16" ht="15.75">
      <c r="C31" s="41"/>
      <c r="D31" s="41"/>
      <c r="E31" s="41"/>
      <c r="F31" s="41"/>
      <c r="G31" s="41"/>
      <c r="H31" s="41"/>
      <c r="I31" s="41"/>
      <c r="J31" s="41"/>
      <c r="K31" s="41"/>
      <c r="L31" s="3"/>
      <c r="M31" s="3"/>
      <c r="N31" s="3"/>
      <c r="O31" s="3"/>
      <c r="P31" s="3"/>
    </row>
    <row r="34" spans="3:10" ht="20.25" customHeight="1">
      <c r="C34" s="40"/>
      <c r="D34" s="16"/>
      <c r="E34" s="16"/>
      <c r="F34" s="16"/>
      <c r="G34" s="16"/>
      <c r="H34" s="16"/>
      <c r="I34" s="16"/>
      <c r="J34" s="16"/>
    </row>
    <row r="35" spans="2:9" ht="15.75">
      <c r="B35" s="8" t="s">
        <v>608</v>
      </c>
      <c r="C35" s="8" t="s">
        <v>934</v>
      </c>
      <c r="E35" s="8" t="s">
        <v>587</v>
      </c>
      <c r="I35" s="8" t="s">
        <v>609</v>
      </c>
    </row>
  </sheetData>
  <sheetProtection/>
  <mergeCells count="14">
    <mergeCell ref="B18:B20"/>
    <mergeCell ref="C18:E18"/>
    <mergeCell ref="G8:G9"/>
    <mergeCell ref="H8:I8"/>
    <mergeCell ref="J8:J9"/>
    <mergeCell ref="F8:F9"/>
    <mergeCell ref="F18:H18"/>
    <mergeCell ref="B2:D2"/>
    <mergeCell ref="B3:D3"/>
    <mergeCell ref="B8:B9"/>
    <mergeCell ref="C8:C9"/>
    <mergeCell ref="D8:D9"/>
    <mergeCell ref="E8:E9"/>
    <mergeCell ref="B6:H6"/>
  </mergeCells>
  <printOptions/>
  <pageMargins left="0" right="0" top="0" bottom="0" header="0" footer="0"/>
  <pageSetup fitToHeight="0" fitToWidth="0" horizontalDpi="600" verticalDpi="600" orientation="landscape" scale="65" r:id="rId1"/>
</worksheet>
</file>

<file path=xl/worksheets/sheet9.xml><?xml version="1.0" encoding="utf-8"?>
<worksheet xmlns="http://schemas.openxmlformats.org/spreadsheetml/2006/main" xmlns:r="http://schemas.openxmlformats.org/officeDocument/2006/relationships">
  <sheetPr>
    <tabColor theme="0"/>
  </sheetPr>
  <dimension ref="B2:K34"/>
  <sheetViews>
    <sheetView zoomScalePageLayoutView="0" workbookViewId="0" topLeftCell="A1">
      <selection activeCell="B2" sqref="B2:K34"/>
    </sheetView>
  </sheetViews>
  <sheetFormatPr defaultColWidth="9.140625" defaultRowHeight="12.75"/>
  <cols>
    <col min="2" max="2" width="12.7109375" style="0" customWidth="1"/>
    <col min="3" max="3" width="15.7109375" style="0" customWidth="1"/>
    <col min="5" max="5" width="19.57421875" style="0" customWidth="1"/>
    <col min="6" max="6" width="15.00390625" style="0" customWidth="1"/>
    <col min="8" max="8" width="22.7109375" style="0" customWidth="1"/>
    <col min="11" max="11" width="17.28125" style="0" customWidth="1"/>
  </cols>
  <sheetData>
    <row r="2" spans="2:11" ht="12.75">
      <c r="B2" s="799" t="s">
        <v>590</v>
      </c>
      <c r="C2" s="799"/>
      <c r="D2" s="109"/>
      <c r="E2" s="109"/>
      <c r="F2" s="95"/>
      <c r="G2" s="95"/>
      <c r="H2" s="95"/>
      <c r="I2" s="95"/>
      <c r="J2" s="95"/>
      <c r="K2" s="95"/>
    </row>
    <row r="3" spans="2:11" ht="12.75">
      <c r="B3" s="799" t="s">
        <v>591</v>
      </c>
      <c r="C3" s="799"/>
      <c r="D3" s="109"/>
      <c r="E3" s="109"/>
      <c r="F3" s="95"/>
      <c r="G3" s="95"/>
      <c r="H3" s="95"/>
      <c r="I3" s="95"/>
      <c r="J3" s="94"/>
      <c r="K3" s="110"/>
    </row>
    <row r="4" spans="2:11" ht="12.75">
      <c r="B4" s="95"/>
      <c r="C4" s="95"/>
      <c r="D4" s="95"/>
      <c r="E4" s="95"/>
      <c r="F4" s="95"/>
      <c r="G4" s="95"/>
      <c r="H4" s="95"/>
      <c r="I4" s="95"/>
      <c r="J4" s="95"/>
      <c r="K4" s="95"/>
    </row>
    <row r="5" spans="2:11" ht="12.75">
      <c r="B5" s="736" t="s">
        <v>667</v>
      </c>
      <c r="C5" s="736"/>
      <c r="D5" s="736"/>
      <c r="E5" s="736"/>
      <c r="F5" s="736"/>
      <c r="G5" s="736"/>
      <c r="H5" s="736"/>
      <c r="I5" s="736"/>
      <c r="J5" s="736"/>
      <c r="K5" s="117" t="s">
        <v>666</v>
      </c>
    </row>
    <row r="6" spans="2:11" ht="12.75">
      <c r="B6" s="111"/>
      <c r="C6" s="111"/>
      <c r="D6" s="111"/>
      <c r="E6" s="111"/>
      <c r="F6" s="111"/>
      <c r="G6" s="111"/>
      <c r="H6" s="111"/>
      <c r="I6" s="111"/>
      <c r="J6" s="111"/>
      <c r="K6" s="111"/>
    </row>
    <row r="7" spans="2:11" ht="76.5">
      <c r="B7" s="75" t="s">
        <v>668</v>
      </c>
      <c r="C7" s="75" t="s">
        <v>669</v>
      </c>
      <c r="D7" s="75" t="s">
        <v>670</v>
      </c>
      <c r="E7" s="75" t="s">
        <v>671</v>
      </c>
      <c r="F7" s="75" t="s">
        <v>672</v>
      </c>
      <c r="G7" s="75" t="s">
        <v>673</v>
      </c>
      <c r="H7" s="75" t="s">
        <v>674</v>
      </c>
      <c r="I7" s="75" t="s">
        <v>673</v>
      </c>
      <c r="J7" s="75" t="s">
        <v>675</v>
      </c>
      <c r="K7" s="75" t="s">
        <v>676</v>
      </c>
    </row>
    <row r="8" spans="2:11" ht="12.75">
      <c r="B8" s="112">
        <v>1</v>
      </c>
      <c r="C8" s="112">
        <v>2</v>
      </c>
      <c r="D8" s="75">
        <v>3</v>
      </c>
      <c r="E8" s="75">
        <v>4</v>
      </c>
      <c r="F8" s="112">
        <v>5</v>
      </c>
      <c r="G8" s="75">
        <v>6</v>
      </c>
      <c r="H8" s="75">
        <v>7</v>
      </c>
      <c r="I8" s="75">
        <v>8</v>
      </c>
      <c r="J8" s="112">
        <v>9</v>
      </c>
      <c r="K8" s="75">
        <v>10</v>
      </c>
    </row>
    <row r="9" spans="2:11" ht="12.75">
      <c r="B9" s="113" t="s">
        <v>716</v>
      </c>
      <c r="C9" s="323">
        <v>507303345</v>
      </c>
      <c r="D9" s="322" t="s">
        <v>792</v>
      </c>
      <c r="E9" s="75"/>
      <c r="F9" s="112"/>
      <c r="G9" s="75"/>
      <c r="H9" s="75"/>
      <c r="I9" s="75"/>
      <c r="J9" s="112"/>
      <c r="K9" s="75"/>
    </row>
    <row r="10" spans="2:11" ht="12.75">
      <c r="B10" s="113" t="s">
        <v>712</v>
      </c>
      <c r="C10" s="323">
        <v>517846834</v>
      </c>
      <c r="D10" s="322" t="s">
        <v>716</v>
      </c>
      <c r="E10" s="75"/>
      <c r="F10" s="112"/>
      <c r="G10" s="75"/>
      <c r="H10" s="75"/>
      <c r="I10" s="75"/>
      <c r="J10" s="112"/>
      <c r="K10" s="75"/>
    </row>
    <row r="11" spans="2:11" ht="12.75">
      <c r="B11" s="113" t="s">
        <v>713</v>
      </c>
      <c r="C11" s="323"/>
      <c r="D11" s="113">
        <v>2015</v>
      </c>
      <c r="E11" s="114"/>
      <c r="F11" s="114"/>
      <c r="G11" s="114"/>
      <c r="H11" s="114"/>
      <c r="I11" s="114"/>
      <c r="J11" s="114"/>
      <c r="K11" s="114"/>
    </row>
    <row r="12" spans="2:11" ht="12.75">
      <c r="B12" s="113">
        <v>2013</v>
      </c>
      <c r="C12" s="323"/>
      <c r="D12" s="113">
        <v>2014</v>
      </c>
      <c r="E12" s="114"/>
      <c r="F12" s="114"/>
      <c r="G12" s="114"/>
      <c r="H12" s="114"/>
      <c r="I12" s="114"/>
      <c r="J12" s="114"/>
      <c r="K12" s="114"/>
    </row>
    <row r="13" spans="2:11" ht="12.75">
      <c r="B13" s="113">
        <v>2012</v>
      </c>
      <c r="C13" s="323"/>
      <c r="D13" s="113">
        <v>2013</v>
      </c>
      <c r="E13" s="114"/>
      <c r="F13" s="114"/>
      <c r="G13" s="114"/>
      <c r="H13" s="114"/>
      <c r="I13" s="114"/>
      <c r="J13" s="114"/>
      <c r="K13" s="114"/>
    </row>
    <row r="14" spans="2:11" ht="12.75">
      <c r="B14" s="113">
        <v>2011</v>
      </c>
      <c r="C14" s="323"/>
      <c r="D14" s="113">
        <v>2012</v>
      </c>
      <c r="E14" s="114"/>
      <c r="F14" s="114"/>
      <c r="G14" s="114"/>
      <c r="H14" s="114"/>
      <c r="I14" s="114"/>
      <c r="J14" s="114"/>
      <c r="K14" s="114"/>
    </row>
    <row r="15" spans="2:11" ht="12.75">
      <c r="B15" s="95"/>
      <c r="C15" s="95"/>
      <c r="D15" s="95"/>
      <c r="E15" s="95"/>
      <c r="F15" s="95"/>
      <c r="G15" s="95"/>
      <c r="H15" s="95"/>
      <c r="I15" s="95"/>
      <c r="J15" s="95"/>
      <c r="K15" s="95"/>
    </row>
    <row r="16" spans="2:11" ht="12.75">
      <c r="B16" s="95" t="s">
        <v>677</v>
      </c>
      <c r="C16" s="95"/>
      <c r="D16" s="95"/>
      <c r="E16" s="95"/>
      <c r="F16" s="95"/>
      <c r="G16" s="95"/>
      <c r="H16" s="95"/>
      <c r="I16" s="95"/>
      <c r="J16" s="95"/>
      <c r="K16" s="95"/>
    </row>
    <row r="17" spans="2:11" ht="12.75">
      <c r="B17" s="95"/>
      <c r="C17" s="95"/>
      <c r="D17" s="95"/>
      <c r="E17" s="95"/>
      <c r="F17" s="95"/>
      <c r="G17" s="95"/>
      <c r="H17" s="95"/>
      <c r="I17" s="95"/>
      <c r="J17" s="95"/>
      <c r="K17" s="95"/>
    </row>
    <row r="18" spans="2:11" ht="12.75">
      <c r="B18" s="736" t="s">
        <v>678</v>
      </c>
      <c r="C18" s="736"/>
      <c r="D18" s="736"/>
      <c r="E18" s="736"/>
      <c r="F18" s="736"/>
      <c r="G18" s="736"/>
      <c r="H18" s="108"/>
      <c r="I18" s="108"/>
      <c r="J18" s="108"/>
      <c r="K18" s="108"/>
    </row>
    <row r="19" spans="2:11" ht="12.75">
      <c r="B19" s="95"/>
      <c r="C19" s="95"/>
      <c r="D19" s="95"/>
      <c r="E19" s="95"/>
      <c r="F19" s="95"/>
      <c r="G19" s="95"/>
      <c r="H19" s="95"/>
      <c r="I19" s="95"/>
      <c r="J19" s="95"/>
      <c r="K19" s="95"/>
    </row>
    <row r="20" spans="2:11" ht="89.25">
      <c r="B20" s="75" t="s">
        <v>679</v>
      </c>
      <c r="C20" s="75" t="s">
        <v>680</v>
      </c>
      <c r="D20" s="75" t="s">
        <v>681</v>
      </c>
      <c r="E20" s="75" t="s">
        <v>682</v>
      </c>
      <c r="F20" s="75" t="s">
        <v>681</v>
      </c>
      <c r="G20" s="75" t="s">
        <v>683</v>
      </c>
      <c r="H20" s="115"/>
      <c r="I20" s="115"/>
      <c r="J20" s="115"/>
      <c r="K20" s="115"/>
    </row>
    <row r="21" spans="2:11" ht="12.75">
      <c r="B21" s="112">
        <v>1</v>
      </c>
      <c r="C21" s="112">
        <v>2</v>
      </c>
      <c r="D21" s="112">
        <v>3</v>
      </c>
      <c r="E21" s="112">
        <v>4</v>
      </c>
      <c r="F21" s="112">
        <v>5</v>
      </c>
      <c r="G21" s="112">
        <v>6</v>
      </c>
      <c r="H21" s="116"/>
      <c r="I21" s="116"/>
      <c r="J21" s="116"/>
      <c r="K21" s="116"/>
    </row>
    <row r="22" spans="2:11" ht="12.75">
      <c r="B22" s="406">
        <v>507303345</v>
      </c>
      <c r="C22" s="113">
        <v>0</v>
      </c>
      <c r="D22" s="112"/>
      <c r="E22" s="112"/>
      <c r="F22" s="112"/>
      <c r="G22" s="112"/>
      <c r="H22" s="116"/>
      <c r="I22" s="116"/>
      <c r="J22" s="116"/>
      <c r="K22" s="116"/>
    </row>
    <row r="23" spans="2:11" ht="12.75">
      <c r="B23" s="352">
        <f>+C10</f>
        <v>517846834</v>
      </c>
      <c r="C23" s="351">
        <v>0</v>
      </c>
      <c r="D23" s="114"/>
      <c r="E23" s="114"/>
      <c r="F23" s="114"/>
      <c r="G23" s="114"/>
      <c r="H23" s="95"/>
      <c r="I23" s="95"/>
      <c r="J23" s="95"/>
      <c r="K23" s="95"/>
    </row>
    <row r="24" spans="2:11" ht="12.75">
      <c r="B24" s="95"/>
      <c r="C24" s="95"/>
      <c r="D24" s="95"/>
      <c r="E24" s="95"/>
      <c r="F24" s="95"/>
      <c r="G24" s="95"/>
      <c r="H24" s="95"/>
      <c r="I24" s="95"/>
      <c r="J24" s="95"/>
      <c r="K24" s="95"/>
    </row>
    <row r="25" spans="2:11" ht="12.75">
      <c r="B25" s="95"/>
      <c r="C25" s="95"/>
      <c r="D25" s="95"/>
      <c r="E25" s="95"/>
      <c r="F25" s="95"/>
      <c r="G25" s="95"/>
      <c r="H25" s="95"/>
      <c r="I25" s="95"/>
      <c r="J25" s="95"/>
      <c r="K25" s="95"/>
    </row>
    <row r="26" spans="2:11" ht="12.75">
      <c r="B26" s="95"/>
      <c r="C26" s="95"/>
      <c r="D26" s="95"/>
      <c r="E26" s="95"/>
      <c r="F26" s="95"/>
      <c r="G26" s="95"/>
      <c r="H26" s="95"/>
      <c r="I26" s="95"/>
      <c r="J26" s="95"/>
      <c r="K26" s="95"/>
    </row>
    <row r="27" spans="2:11" ht="12.75">
      <c r="B27" s="95" t="s">
        <v>684</v>
      </c>
      <c r="C27" s="95"/>
      <c r="D27" s="95"/>
      <c r="E27" s="95"/>
      <c r="F27" s="95"/>
      <c r="G27" s="95"/>
      <c r="H27" s="95"/>
      <c r="I27" s="95"/>
      <c r="J27" s="95"/>
      <c r="K27" s="95"/>
    </row>
    <row r="28" spans="2:11" ht="12.75">
      <c r="B28" s="95"/>
      <c r="C28" s="318" t="s">
        <v>782</v>
      </c>
      <c r="D28" s="318"/>
      <c r="E28" s="318"/>
      <c r="F28" s="318"/>
      <c r="G28" s="318"/>
      <c r="H28" s="318"/>
      <c r="I28" s="95"/>
      <c r="J28" s="95"/>
      <c r="K28" s="95"/>
    </row>
    <row r="29" spans="2:11" ht="12.75">
      <c r="B29" s="95"/>
      <c r="C29" s="95"/>
      <c r="D29" s="95"/>
      <c r="E29" s="95"/>
      <c r="F29" s="95"/>
      <c r="G29" s="95"/>
      <c r="H29" s="95"/>
      <c r="I29" s="95"/>
      <c r="J29" s="95"/>
      <c r="K29" s="95"/>
    </row>
    <row r="30" spans="2:11" ht="12.75">
      <c r="B30" s="95"/>
      <c r="C30" s="95"/>
      <c r="D30" s="95"/>
      <c r="E30" s="95"/>
      <c r="F30" s="95"/>
      <c r="G30" s="95"/>
      <c r="H30" s="95"/>
      <c r="I30" s="95"/>
      <c r="J30" s="95"/>
      <c r="K30" s="95"/>
    </row>
    <row r="31" spans="2:11" ht="12.75">
      <c r="B31" s="95"/>
      <c r="C31" s="95"/>
      <c r="D31" s="95"/>
      <c r="E31" s="95"/>
      <c r="F31" s="95"/>
      <c r="G31" s="95"/>
      <c r="H31" s="95"/>
      <c r="I31" s="95"/>
      <c r="J31" s="95"/>
      <c r="K31" s="95"/>
    </row>
    <row r="32" spans="2:11" ht="12.75">
      <c r="B32" s="801" t="s">
        <v>937</v>
      </c>
      <c r="C32" s="801"/>
      <c r="D32" s="117" t="s">
        <v>140</v>
      </c>
      <c r="E32" s="118"/>
      <c r="F32" s="800" t="s">
        <v>685</v>
      </c>
      <c r="G32" s="800"/>
      <c r="H32" s="117"/>
      <c r="I32" s="117"/>
      <c r="J32" s="95"/>
      <c r="K32" s="95"/>
    </row>
    <row r="33" spans="2:11" ht="12.75">
      <c r="B33" s="95"/>
      <c r="C33" s="95"/>
      <c r="D33" s="95"/>
      <c r="E33" s="95"/>
      <c r="F33" s="95"/>
      <c r="G33" s="95"/>
      <c r="H33" s="95"/>
      <c r="I33" s="95"/>
      <c r="J33" s="95"/>
      <c r="K33" s="95"/>
    </row>
    <row r="34" spans="2:11" ht="12.75">
      <c r="B34" s="95"/>
      <c r="C34" s="95"/>
      <c r="D34" s="95"/>
      <c r="E34" s="95"/>
      <c r="F34" s="95"/>
      <c r="G34" s="95"/>
      <c r="H34" s="95"/>
      <c r="I34" s="95"/>
      <c r="J34" s="95"/>
      <c r="K34" s="95"/>
    </row>
  </sheetData>
  <sheetProtection/>
  <mergeCells count="6">
    <mergeCell ref="B2:C2"/>
    <mergeCell ref="B3:C3"/>
    <mergeCell ref="B5:J5"/>
    <mergeCell ref="B18:G18"/>
    <mergeCell ref="F32:G32"/>
    <mergeCell ref="B32:C32"/>
  </mergeCells>
  <printOptions/>
  <pageMargins left="0" right="0" top="0" bottom="0" header="0"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zepp</dc:creator>
  <cp:keywords/>
  <dc:description/>
  <cp:lastModifiedBy>kaca</cp:lastModifiedBy>
  <cp:lastPrinted>2017-10-25T11:51:59Z</cp:lastPrinted>
  <dcterms:created xsi:type="dcterms:W3CDTF">2013-03-07T07:52:21Z</dcterms:created>
  <dcterms:modified xsi:type="dcterms:W3CDTF">2017-10-25T11:52:02Z</dcterms:modified>
  <cp:category/>
  <cp:version/>
  <cp:contentType/>
  <cp:contentStatus/>
</cp:coreProperties>
</file>